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Janeiro\14-01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1" sheetId="10" r:id="rId6"/>
    <sheet name="Planilha" sheetId="9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Consolidado!$A$5:$U$858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J830" i="3"/>
  <c r="F831" i="5" s="1"/>
  <c r="J829" i="3"/>
  <c r="F830" i="5" s="1"/>
  <c r="J828" i="3"/>
  <c r="F829" i="5" s="1"/>
  <c r="J827" i="3"/>
  <c r="F828" i="5" s="1"/>
  <c r="J826" i="3"/>
  <c r="F827" i="5" s="1"/>
  <c r="J825" i="3"/>
  <c r="F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J644" i="3"/>
  <c r="F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J607" i="3"/>
  <c r="F608" i="5" s="1"/>
  <c r="J606" i="3"/>
  <c r="F607" i="5" s="1"/>
  <c r="J605" i="3"/>
  <c r="F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J554" i="3"/>
  <c r="F555" i="5" s="1"/>
  <c r="J553" i="3"/>
  <c r="F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J392" i="3"/>
  <c r="F393" i="5" s="1"/>
  <c r="J391" i="3"/>
  <c r="F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J363" i="3"/>
  <c r="F364" i="5" s="1"/>
  <c r="J362" i="3"/>
  <c r="F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J244" i="3"/>
  <c r="F245" i="5" s="1"/>
  <c r="J243" i="3"/>
  <c r="F244" i="5" s="1"/>
  <c r="J242" i="3"/>
  <c r="F243" i="5" s="1"/>
  <c r="J241" i="3"/>
  <c r="F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J207" i="3"/>
  <c r="F208" i="5" s="1"/>
  <c r="J206" i="3"/>
  <c r="F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J177" i="3"/>
  <c r="F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J125" i="3"/>
  <c r="F126" i="5" s="1"/>
  <c r="J124" i="3"/>
  <c r="F125" i="5" s="1"/>
  <c r="J123" i="3"/>
  <c r="F124" i="5" s="1"/>
  <c r="J122" i="3"/>
  <c r="F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6" i="5"/>
  <c r="I856" i="5" s="1"/>
  <c r="L856" i="5" s="1"/>
  <c r="M856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2" i="5"/>
  <c r="I832" i="5" s="1"/>
  <c r="L832" i="5" s="1"/>
  <c r="M832" i="5" s="1"/>
  <c r="G831" i="5"/>
  <c r="I831" i="5" s="1"/>
  <c r="L831" i="5" s="1"/>
  <c r="M831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6" i="5"/>
  <c r="I826" i="5" s="1"/>
  <c r="L826" i="5" s="1"/>
  <c r="M826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3" i="5"/>
  <c r="I803" i="5" s="1"/>
  <c r="L803" i="5" s="1"/>
  <c r="M803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69" i="5"/>
  <c r="I769" i="5" s="1"/>
  <c r="L769" i="5" s="1"/>
  <c r="M769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8" i="5"/>
  <c r="I708" i="5" s="1"/>
  <c r="L708" i="5" s="1"/>
  <c r="M708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4" i="5"/>
  <c r="I654" i="5" s="1"/>
  <c r="L654" i="5" s="1"/>
  <c r="M654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9" i="5"/>
  <c r="I609" i="5" s="1"/>
  <c r="L609" i="5" s="1"/>
  <c r="M609" i="5" s="1"/>
  <c r="G608" i="5"/>
  <c r="I608" i="5" s="1"/>
  <c r="L608" i="5" s="1"/>
  <c r="M608" i="5" s="1"/>
  <c r="G607" i="5"/>
  <c r="I607" i="5" s="1"/>
  <c r="L607" i="5" s="1"/>
  <c r="M607" i="5" s="1"/>
  <c r="G606" i="5"/>
  <c r="I606" i="5" s="1"/>
  <c r="L606" i="5" s="1"/>
  <c r="M606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4" i="5"/>
  <c r="I574" i="5" s="1"/>
  <c r="L574" i="5" s="1"/>
  <c r="M574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554" i="5"/>
  <c r="I554" i="5" s="1"/>
  <c r="L554" i="5" s="1"/>
  <c r="M554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7" i="5"/>
  <c r="I547" i="5" s="1"/>
  <c r="L547" i="5" s="1"/>
  <c r="M547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1" i="5"/>
  <c r="I531" i="5" s="1"/>
  <c r="L531" i="5" s="1"/>
  <c r="M531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3" i="5"/>
  <c r="I513" i="5" s="1"/>
  <c r="L513" i="5" s="1"/>
  <c r="M513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3" i="5"/>
  <c r="I463" i="5" s="1"/>
  <c r="L463" i="5" s="1"/>
  <c r="M463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4" i="5"/>
  <c r="I394" i="5" s="1"/>
  <c r="L394" i="5" s="1"/>
  <c r="M394" i="5" s="1"/>
  <c r="G393" i="5"/>
  <c r="I393" i="5" s="1"/>
  <c r="L393" i="5" s="1"/>
  <c r="M393" i="5" s="1"/>
  <c r="G392" i="5"/>
  <c r="I392" i="5" s="1"/>
  <c r="L392" i="5" s="1"/>
  <c r="M392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1" i="5"/>
  <c r="I381" i="5" s="1"/>
  <c r="L381" i="5" s="1"/>
  <c r="M381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5" i="5"/>
  <c r="I365" i="5" s="1"/>
  <c r="L365" i="5" s="1"/>
  <c r="M365" i="5" s="1"/>
  <c r="G364" i="5"/>
  <c r="I364" i="5" s="1"/>
  <c r="L364" i="5" s="1"/>
  <c r="M364" i="5" s="1"/>
  <c r="G363" i="5"/>
  <c r="I363" i="5" s="1"/>
  <c r="L363" i="5" s="1"/>
  <c r="M363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2" i="5"/>
  <c r="I332" i="5" s="1"/>
  <c r="L332" i="5" s="1"/>
  <c r="M332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10" i="5"/>
  <c r="I310" i="5" s="1"/>
  <c r="L310" i="5" s="1"/>
  <c r="M310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4" i="5"/>
  <c r="I304" i="5" s="1"/>
  <c r="L304" i="5" s="1"/>
  <c r="M304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6" i="5"/>
  <c r="I296" i="5" s="1"/>
  <c r="L296" i="5" s="1"/>
  <c r="M296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7" i="5"/>
  <c r="I287" i="5" s="1"/>
  <c r="L287" i="5" s="1"/>
  <c r="M287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6" i="5"/>
  <c r="I246" i="5" s="1"/>
  <c r="L246" i="5" s="1"/>
  <c r="M246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2" i="5"/>
  <c r="I242" i="5" s="1"/>
  <c r="L242" i="5" s="1"/>
  <c r="M242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9" i="5"/>
  <c r="I209" i="5" s="1"/>
  <c r="L209" i="5" s="1"/>
  <c r="M209" i="5" s="1"/>
  <c r="G208" i="5"/>
  <c r="I208" i="5" s="1"/>
  <c r="L208" i="5" s="1"/>
  <c r="M208" i="5" s="1"/>
  <c r="G207" i="5"/>
  <c r="I207" i="5" s="1"/>
  <c r="L207" i="5" s="1"/>
  <c r="M207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9" i="5"/>
  <c r="I179" i="5" s="1"/>
  <c r="L179" i="5" s="1"/>
  <c r="M179" i="5" s="1"/>
  <c r="G178" i="5"/>
  <c r="I178" i="5" s="1"/>
  <c r="L178" i="5" s="1"/>
  <c r="M178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2" i="5"/>
  <c r="I142" i="5" s="1"/>
  <c r="L142" i="5" s="1"/>
  <c r="M142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7" i="5"/>
  <c r="I127" i="5" s="1"/>
  <c r="L127" i="5" s="1"/>
  <c r="M127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3" i="5"/>
  <c r="I123" i="5" s="1"/>
  <c r="L123" i="5" s="1"/>
  <c r="M123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4" i="5"/>
  <c r="I84" i="5" s="1"/>
  <c r="L84" i="5" s="1"/>
  <c r="M84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6" i="5"/>
  <c r="I56" i="5" s="1"/>
  <c r="L56" i="5" s="1"/>
  <c r="M56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50" i="5"/>
  <c r="I50" i="5" s="1"/>
  <c r="L50" i="5" s="1"/>
  <c r="M50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s="1"/>
  <c r="M6" i="5" s="1"/>
  <c r="P8" i="3" l="1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<sst xmlns="http://schemas.openxmlformats.org/spreadsheetml/2006/main" count="14733" uniqueCount="1133">
  <si>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</si>
  <si>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</si>
  <si>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</si>
  <si>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</si>
  <si>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</si>
  <si>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</si>
  <si>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</si>
  <si>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</si>
  <si>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</si>
  <si>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</si>
  <si>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</si>
  <si>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</si>
  <si>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</si>
  <si>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</si>
  <si>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</si>
  <si>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</si>
  <si>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</si>
  <si>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</si>
  <si>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</si>
  <si>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</si>
  <si>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</si>
  <si>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</si>
  <si>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</si>
  <si>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</si>
  <si>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</si>
  <si>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</si>
  <si>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</si>
  <si>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</si>
  <si>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</si>
  <si>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</si>
  <si>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</si>
  <si>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</si>
  <si>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</si>
  <si>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</si>
  <si>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</si>
  <si>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</si>
  <si>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</si>
  <si>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</si>
  <si>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</si>
  <si>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</si>
  <si>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</si>
  <si>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</si>
  <si>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</si>
  <si>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</si>
  <si>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</si>
  <si>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</si>
  <si>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</si>
  <si>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</si>
  <si>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</si>
  <si>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</si>
  <si>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</si>
  <si>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</si>
  <si>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</si>
  <si>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</si>
  <si>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</si>
  <si>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</si>
  <si>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</si>
  <si>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</si>
  <si>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</si>
  <si>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</si>
  <si>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</si>
  <si>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</si>
  <si>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</si>
  <si>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</si>
  <si>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</si>
  <si>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</si>
  <si>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</si>
  <si>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</si>
  <si>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</si>
  <si>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</si>
  <si>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</si>
  <si>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</si>
  <si>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</si>
  <si>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</si>
  <si>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</si>
  <si>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</si>
  <si>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</si>
  <si>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</si>
  <si>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</si>
  <si>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</si>
  <si>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</si>
  <si>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</si>
  <si>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</si>
  <si>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</si>
  <si>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</si>
  <si>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</si>
  <si>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</si>
  <si>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</si>
  <si>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</si>
  <si>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</si>
  <si>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</si>
  <si>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</si>
  <si>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</si>
  <si>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</si>
  <si>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</si>
  <si>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</si>
  <si>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</si>
  <si>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</si>
  <si>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</si>
  <si>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</si>
  <si>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</si>
  <si>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</si>
  <si>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</si>
  <si>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</si>
  <si>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</si>
  <si>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</si>
  <si>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</si>
  <si>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</si>
  <si>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</si>
  <si>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</si>
  <si>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</si>
  <si>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</si>
  <si>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</si>
  <si>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</si>
  <si>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</si>
  <si>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</si>
  <si>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</si>
  <si>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</si>
  <si>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</si>
  <si>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</si>
  <si>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</si>
  <si>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</si>
  <si>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</si>
  <si>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</si>
  <si>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</si>
  <si>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</si>
  <si>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</si>
  <si>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</si>
  <si>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</si>
  <si>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</si>
  <si>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</si>
  <si>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</si>
  <si>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</si>
  <si>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</si>
  <si>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</si>
  <si>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</si>
  <si>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</si>
  <si>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</si>
  <si>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</si>
  <si>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</si>
  <si>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</si>
  <si>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</si>
  <si>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</si>
  <si>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</si>
  <si>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</si>
  <si>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</si>
  <si>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</si>
  <si>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</si>
  <si>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</si>
  <si>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</si>
  <si>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</si>
  <si>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</si>
  <si>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</si>
  <si>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</si>
  <si>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</si>
  <si>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</si>
  <si>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</si>
  <si>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</si>
  <si>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</si>
  <si>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</si>
  <si>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</si>
  <si>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</si>
  <si>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</si>
  <si>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</si>
  <si>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</si>
  <si>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</si>
  <si>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</si>
  <si>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</si>
  <si>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</si>
  <si>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</si>
  <si>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</si>
  <si>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</si>
  <si>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</si>
  <si>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</si>
  <si>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</si>
  <si>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</si>
  <si>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</si>
  <si>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</si>
  <si>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</si>
  <si>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</si>
  <si>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</si>
  <si>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</si>
  <si>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</si>
  <si>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</si>
  <si>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</si>
  <si>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</si>
  <si>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</si>
  <si>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</si>
  <si>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</si>
  <si>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</si>
  <si>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</si>
  <si>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</si>
  <si>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</si>
  <si>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</si>
  <si>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</si>
  <si>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</si>
  <si>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</si>
  <si>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</si>
  <si>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</si>
  <si>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</si>
  <si>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</si>
  <si>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</si>
  <si>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</si>
  <si>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</si>
  <si>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</si>
  <si>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</si>
  <si>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</si>
  <si>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</si>
  <si>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</si>
  <si>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</si>
  <si>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</si>
  <si>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</si>
  <si>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</si>
  <si>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</si>
  <si>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</si>
  <si>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</si>
  <si>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</si>
  <si>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</si>
  <si>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</si>
  <si>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</si>
  <si>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</si>
  <si>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</si>
  <si>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</si>
  <si>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</si>
  <si>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</si>
  <si>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</si>
  <si>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</si>
  <si>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</si>
  <si>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</si>
  <si>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</si>
  <si>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</si>
  <si>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</si>
  <si>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</si>
  <si>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</si>
  <si>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</si>
  <si>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</si>
  <si>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</si>
  <si>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</si>
  <si>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</si>
  <si>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</si>
  <si>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</si>
  <si>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</si>
  <si>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</si>
  <si>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</si>
  <si>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</si>
  <si>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</si>
  <si>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</si>
  <si>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</si>
  <si>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</si>
  <si>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</si>
  <si>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</si>
  <si>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</si>
  <si>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</si>
  <si>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</si>
  <si>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</si>
  <si>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</si>
  <si>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</si>
  <si>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</si>
  <si>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</si>
  <si>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</si>
  <si>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</si>
  <si>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</si>
  <si>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</si>
  <si>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</si>
  <si>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</si>
  <si>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</si>
  <si>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</si>
  <si>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</si>
  <si>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</si>
  <si>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</si>
  <si>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</si>
  <si>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</si>
  <si>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</si>
  <si>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</si>
  <si>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</si>
  <si>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</si>
  <si>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</si>
  <si>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</si>
  <si>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</si>
  <si>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</si>
  <si>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</si>
  <si>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</si>
  <si>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</si>
  <si>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</si>
  <si>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</si>
  <si>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</si>
  <si>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</si>
  <si>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</si>
  <si>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</si>
  <si>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</si>
  <si>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</si>
  <si>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</si>
  <si>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</si>
  <si>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</si>
  <si>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</si>
  <si>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</si>
  <si>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</si>
  <si>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</si>
  <si>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</si>
  <si>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</si>
  <si>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</si>
  <si>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</si>
  <si>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</si>
  <si>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</si>
  <si>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</si>
  <si>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</si>
  <si>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</si>
  <si>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</si>
  <si>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</si>
  <si>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</si>
  <si>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</si>
  <si>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</si>
  <si>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</si>
  <si>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</si>
  <si>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</si>
  <si>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</si>
  <si>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</si>
  <si>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</si>
  <si>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</si>
  <si>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</si>
  <si>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</si>
  <si>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</si>
  <si>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</si>
  <si>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</si>
  <si>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</si>
  <si>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</si>
  <si>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</si>
  <si>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</si>
  <si>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</si>
  <si>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</si>
  <si>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</si>
  <si>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</si>
  <si>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</si>
  <si>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</si>
  <si>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</si>
  <si>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</si>
  <si>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</si>
  <si>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</si>
  <si>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</si>
  <si>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</si>
  <si>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</si>
  <si>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</si>
  <si>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</si>
  <si>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</si>
  <si>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</si>
  <si>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</si>
  <si>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</si>
  <si>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</si>
  <si>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</si>
  <si>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</si>
  <si>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</si>
  <si>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</si>
  <si>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</si>
  <si>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</si>
  <si>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</si>
  <si>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</si>
  <si>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</si>
  <si>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</si>
  <si>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</si>
  <si>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</si>
  <si>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</si>
  <si>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</si>
  <si>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</si>
  <si>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</si>
  <si>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</si>
  <si>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</si>
  <si>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</si>
  <si>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</si>
  <si>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</si>
  <si>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</si>
  <si>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</si>
  <si>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</si>
  <si>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</si>
  <si>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</si>
  <si>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</si>
  <si>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</si>
  <si>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</si>
  <si>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</si>
  <si>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</si>
  <si>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</si>
  <si>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</si>
  <si>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</si>
  <si>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</si>
  <si>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</si>
  <si>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</si>
  <si>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</si>
  <si>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</si>
  <si>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</si>
  <si>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</si>
  <si>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</si>
  <si>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</si>
  <si>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</si>
  <si>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</si>
  <si>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</si>
  <si>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</si>
  <si>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</si>
  <si>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</si>
  <si>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</si>
  <si>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</si>
  <si>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</si>
  <si>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</si>
  <si>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</si>
  <si>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</si>
  <si>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</si>
  <si>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</si>
  <si>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</si>
  <si>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</si>
  <si>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</si>
  <si>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</si>
  <si>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</si>
  <si>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</si>
  <si>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</si>
  <si>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</si>
  <si>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</si>
  <si>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</si>
  <si>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</si>
  <si>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</si>
  <si>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</si>
  <si>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</si>
  <si>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</si>
  <si>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</si>
  <si>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</si>
  <si>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</si>
  <si>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</si>
  <si>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</si>
  <si>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</si>
  <si>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</si>
  <si>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</si>
  <si>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</si>
  <si>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</si>
  <si>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</si>
  <si>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</si>
  <si>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</si>
  <si>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</si>
  <si>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</si>
  <si>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</si>
  <si>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</si>
  <si>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</si>
  <si>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</si>
  <si>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</si>
  <si>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</si>
  <si>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</si>
  <si>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</si>
  <si>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</si>
  <si>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</si>
  <si>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</si>
  <si>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</si>
  <si>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</si>
  <si>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</si>
  <si>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</si>
  <si>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</si>
  <si>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</si>
  <si>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</si>
  <si>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</si>
  <si>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</si>
  <si>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</si>
  <si>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</si>
  <si>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</si>
  <si>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</si>
  <si>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</si>
  <si>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</si>
  <si>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</si>
  <si>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</si>
  <si>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</si>
  <si>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</si>
  <si>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</si>
  <si>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</si>
  <si>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</si>
  <si>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</si>
  <si>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</si>
  <si>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</si>
  <si>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</si>
  <si>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</si>
  <si>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</si>
  <si>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</si>
  <si>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</si>
  <si>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</si>
  <si>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</si>
  <si>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</si>
  <si>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</si>
  <si>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</si>
  <si>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</si>
  <si>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</si>
  <si>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</si>
  <si>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</si>
  <si>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</si>
  <si>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</si>
  <si>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</si>
  <si>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</si>
  <si>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</si>
  <si>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</si>
  <si>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</si>
  <si>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</si>
  <si>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</si>
  <si>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</si>
  <si>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</si>
  <si>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</si>
  <si>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</si>
  <si>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</si>
  <si>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</si>
  <si>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</si>
  <si>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</si>
  <si>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</si>
  <si>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</si>
  <si>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</si>
  <si>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</si>
  <si>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</si>
  <si>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</si>
  <si>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</si>
  <si>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</si>
  <si>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</si>
  <si>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</si>
  <si>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</si>
  <si>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</si>
  <si>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</si>
  <si>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</si>
  <si>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</si>
  <si>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</si>
  <si>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</si>
  <si>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</si>
  <si>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</si>
  <si>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</si>
  <si>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</si>
  <si>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</si>
  <si>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</si>
  <si>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</si>
  <si>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</si>
  <si>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</si>
  <si>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</si>
  <si>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</si>
  <si>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</si>
  <si>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</si>
  <si>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</si>
  <si>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</si>
  <si>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</si>
  <si>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</si>
  <si>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</si>
  <si>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</si>
  <si>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</si>
  <si>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</si>
  <si>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</si>
  <si>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</si>
  <si>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</si>
  <si>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</si>
  <si>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</si>
  <si>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</si>
  <si>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</si>
  <si>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</si>
  <si>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</si>
  <si>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</si>
  <si>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</si>
  <si>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</si>
  <si>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</si>
  <si>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</si>
  <si>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</si>
  <si>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</si>
  <si>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</si>
  <si>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</si>
  <si>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</si>
  <si>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</si>
  <si>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</si>
  <si>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</si>
  <si>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</si>
  <si>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</si>
  <si>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</si>
  <si>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</si>
  <si>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</si>
  <si>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</si>
  <si>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</si>
  <si>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</si>
  <si>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</si>
  <si>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</si>
  <si>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</si>
  <si>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</si>
  <si>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</si>
  <si>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</si>
  <si>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</si>
  <si>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</si>
  <si>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</si>
  <si>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</si>
  <si>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</si>
  <si>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</si>
  <si>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</si>
  <si>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</si>
  <si>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</si>
  <si>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</si>
  <si>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</si>
  <si>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</si>
  <si>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</si>
  <si>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</si>
  <si>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</si>
  <si>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</si>
  <si>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</si>
  <si>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</si>
  <si>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</si>
  <si>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</si>
  <si>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</si>
  <si>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</si>
  <si>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</si>
  <si>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</si>
  <si>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</si>
  <si>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</si>
  <si>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</si>
  <si>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</si>
  <si>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</si>
  <si>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</si>
  <si>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</si>
  <si>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</si>
  <si>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</si>
  <si>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</si>
  <si>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</si>
  <si>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</si>
  <si>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</si>
  <si>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</si>
  <si>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</si>
  <si>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</si>
  <si>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</si>
  <si>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</si>
  <si>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</si>
  <si>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</si>
  <si>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</si>
  <si>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</si>
  <si>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</si>
  <si>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</si>
  <si>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</si>
  <si>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</si>
  <si>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</si>
  <si>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</si>
  <si>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</si>
  <si>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</si>
  <si>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</si>
  <si>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</si>
  <si>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</si>
  <si>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</si>
  <si>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</si>
  <si>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</si>
  <si>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</si>
  <si>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</si>
  <si>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</si>
  <si>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</si>
  <si>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</si>
  <si>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</si>
  <si>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</si>
  <si>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</si>
  <si>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</si>
  <si>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</si>
  <si>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</si>
  <si>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</si>
  <si>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</si>
  <si>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</si>
  <si>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</si>
  <si>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</si>
  <si>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</si>
  <si>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</si>
  <si>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</si>
  <si>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</si>
  <si>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</si>
  <si>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</si>
  <si>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</si>
  <si>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</si>
  <si>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</si>
  <si>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</si>
  <si>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</si>
  <si>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</si>
  <si>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</si>
  <si>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</si>
  <si>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</si>
  <si>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</si>
  <si>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</si>
  <si>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</si>
  <si>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</si>
  <si>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</si>
  <si>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</si>
  <si>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</si>
  <si>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</si>
  <si>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</si>
  <si>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</si>
  <si>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</si>
  <si>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</si>
  <si>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</si>
  <si>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</si>
  <si>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</si>
  <si>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</si>
  <si>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</si>
  <si>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</si>
  <si>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</si>
  <si>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</si>
  <si>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</si>
  <si>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</si>
  <si>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</si>
  <si>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</si>
  <si>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</si>
  <si>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</si>
  <si>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</si>
  <si>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</si>
  <si>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</si>
  <si>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</si>
  <si>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</si>
  <si>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</si>
  <si>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</si>
  <si>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</si>
  <si>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</si>
  <si>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</si>
  <si>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</si>
  <si>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</si>
  <si>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</si>
  <si>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</si>
  <si>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</si>
  <si>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</si>
  <si>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</si>
  <si>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</si>
  <si>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</si>
  <si>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</si>
  <si>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</si>
  <si>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</si>
  <si>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</si>
  <si>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</si>
  <si>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</si>
  <si>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</si>
  <si>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</si>
  <si>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</si>
  <si>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</si>
  <si>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</si>
  <si>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</si>
  <si>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</si>
  <si>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</si>
  <si>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</si>
  <si>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</si>
  <si>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</si>
  <si>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</si>
  <si>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</si>
  <si>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</si>
  <si>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</si>
  <si>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</si>
  <si>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</si>
  <si>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</si>
  <si>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</si>
  <si>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</si>
  <si>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</si>
  <si>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</si>
  <si>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</si>
  <si>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</si>
  <si>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</si>
  <si>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</si>
  <si>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</si>
  <si>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</si>
  <si>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</si>
  <si>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</si>
  <si>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</si>
  <si>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</si>
  <si>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</si>
  <si>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</si>
  <si>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</si>
  <si>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</si>
  <si>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</si>
  <si>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</si>
  <si>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</si>
  <si>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</si>
  <si>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</si>
  <si>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</si>
  <si>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</si>
  <si>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</si>
  <si>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</si>
  <si>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</si>
  <si>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</si>
  <si>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</si>
  <si>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</si>
  <si>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</si>
  <si>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</si>
  <si>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</si>
  <si>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</si>
  <si>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</si>
  <si>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</si>
  <si>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</si>
  <si>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</si>
  <si>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</si>
  <si>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</si>
  <si>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</si>
  <si>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</si>
  <si>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</si>
  <si>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</si>
  <si>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</si>
  <si>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</si>
  <si>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</si>
  <si>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</si>
  <si>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</si>
  <si>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</si>
  <si>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</si>
  <si>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</si>
  <si>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</si>
  <si>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</si>
  <si>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</si>
  <si>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</si>
  <si>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</si>
  <si>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</si>
  <si>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</si>
  <si>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</si>
  <si>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</si>
  <si>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</si>
  <si>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</si>
  <si>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</si>
  <si>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</si>
  <si>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</si>
  <si>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</si>
  <si>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</si>
  <si>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</si>
  <si>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</si>
  <si>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</si>
  <si>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</si>
  <si>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</si>
  <si>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</si>
  <si>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</si>
  <si>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</si>
  <si>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</si>
  <si>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</si>
  <si>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</si>
  <si>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</si>
  <si>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</si>
  <si>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</si>
  <si>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</si>
  <si>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</si>
  <si>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</si>
  <si>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</si>
  <si>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</si>
  <si>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</si>
  <si>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</si>
  <si>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</si>
  <si>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</si>
  <si>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</si>
  <si>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</si>
  <si>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</si>
  <si>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</si>
  <si>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</si>
  <si>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</si>
  <si>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</si>
  <si>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</si>
  <si>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</si>
  <si>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</si>
  <si>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</si>
  <si>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</si>
  <si>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</si>
  <si>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</si>
  <si>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</si>
  <si>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</si>
  <si>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</si>
  <si>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</si>
  <si>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</si>
  <si>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</si>
  <si>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</si>
  <si>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</si>
  <si>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</si>
  <si>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</si>
  <si>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</si>
  <si>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</si>
  <si>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</si>
  <si>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</si>
  <si>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</si>
  <si>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</si>
  <si>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</si>
  <si>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</si>
  <si>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</si>
  <si>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</si>
  <si>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</si>
  <si>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</si>
  <si>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</si>
  <si>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</si>
  <si>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</si>
  <si>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</si>
  <si>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</si>
  <si>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</si>
  <si>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</si>
  <si>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</si>
  <si>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</si>
  <si>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</si>
  <si>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</si>
  <si>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</si>
  <si>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</si>
  <si>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</si>
  <si>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</si>
  <si>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</si>
  <si>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</si>
  <si>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</si>
  <si>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</si>
  <si>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</si>
  <si>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</si>
  <si>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</si>
  <si>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</si>
  <si>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</si>
  <si>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</si>
  <si>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</si>
  <si>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</si>
  <si>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</si>
  <si>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</si>
  <si>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</si>
  <si>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</si>
  <si>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</si>
  <si>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</si>
  <si>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</si>
  <si>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</si>
  <si>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</si>
  <si>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</si>
  <si>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</si>
  <si>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</si>
  <si>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</si>
  <si>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</si>
  <si>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</si>
  <si>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</si>
  <si>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</si>
  <si>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</si>
  <si>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</si>
  <si>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</si>
  <si>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</si>
  <si>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</si>
  <si>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</si>
  <si>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</si>
  <si>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</si>
  <si>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</si>
  <si>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</si>
  <si>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</si>
  <si>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</si>
  <si>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</si>
  <si>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</si>
  <si>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</si>
  <si>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</si>
  <si>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</si>
  <si>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</si>
  <si>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</si>
  <si>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</si>
  <si>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</si>
  <si>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</si>
  <si>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</si>
  <si>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</si>
  <si>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</si>
  <si>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</si>
  <si>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</si>
  <si>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</si>
  <si>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</si>
  <si>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</si>
  <si>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</si>
  <si>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</si>
  <si>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</si>
  <si>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</si>
  <si>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</si>
  <si>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</si>
  <si>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</si>
  <si>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</si>
  <si>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</si>
  <si>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</si>
  <si>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</si>
  <si>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</si>
  <si>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</si>
  <si>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</si>
  <si>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</si>
  <si>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</si>
  <si>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</si>
  <si>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</si>
  <si>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</si>
  <si>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</si>
  <si>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</si>
  <si>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</si>
  <si>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</si>
  <si>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</si>
  <si>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</si>
  <si>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</si>
  <si>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</si>
  <si>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</si>
  <si>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</si>
  <si>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</si>
  <si>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</si>
  <si>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</si>
  <si>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</si>
  <si>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</si>
  <si>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</si>
  <si>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</si>
  <si>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</si>
  <si>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</si>
  <si>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</si>
  <si>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</si>
  <si>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</si>
  <si>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</si>
  <si>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</si>
  <si>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</si>
  <si>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</si>
  <si>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</si>
  <si>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</si>
  <si>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</si>
  <si>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</si>
  <si>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</si>
  <si>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</si>
  <si>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</si>
  <si>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</si>
  <si>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</si>
  <si>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</si>
  <si>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</si>
  <si>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</si>
  <si>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</si>
  <si>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</si>
  <si>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</si>
  <si>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</si>
  <si>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</si>
  <si>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</si>
  <si>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</si>
  <si>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</si>
  <si>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</si>
  <si>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</si>
  <si>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</si>
  <si>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</si>
  <si>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</si>
  <si>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</si>
  <si>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</si>
  <si>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</si>
  <si>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</si>
  <si>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</si>
  <si>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</si>
  <si>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</si>
  <si>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</si>
  <si>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</si>
  <si>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</si>
  <si>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</si>
  <si>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</si>
  <si>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</si>
  <si>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</si>
  <si>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</si>
  <si>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</si>
  <si>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</si>
  <si>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</si>
  <si>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</si>
  <si>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</si>
  <si>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</si>
  <si>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</si>
  <si>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</si>
  <si>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</si>
  <si>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</si>
  <si>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</si>
  <si>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</si>
  <si>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</si>
  <si>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</si>
  <si>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</si>
  <si>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</si>
  <si>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</si>
  <si>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</si>
  <si>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</si>
  <si>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</si>
  <si>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</si>
  <si>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</si>
  <si>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</si>
  <si>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</si>
  <si>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</si>
  <si>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</si>
  <si>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</si>
  <si>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</si>
  <si>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</si>
  <si>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</si>
  <si>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</si>
  <si>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</si>
  <si>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</si>
  <si>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</si>
  <si>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</si>
  <si>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</si>
  <si>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</si>
  <si>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</si>
  <si>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</si>
  <si>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</si>
  <si>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</si>
  <si>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</si>
  <si>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</si>
  <si>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</si>
  <si>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</si>
  <si>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</si>
  <si>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</si>
  <si>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</si>
  <si>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</si>
  <si>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</si>
  <si>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</si>
  <si>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</si>
  <si>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</si>
  <si>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</si>
  <si>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</si>
  <si>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</si>
  <si>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</si>
  <si>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</si>
  <si>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</si>
  <si>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</si>
  <si>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</si>
  <si>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</si>
  <si>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</si>
  <si>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</si>
  <si>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</si>
  <si>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</si>
  <si>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</si>
  <si>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</si>
  <si>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</si>
  <si>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</si>
  <si>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</si>
  <si>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</si>
  <si>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</si>
  <si>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</si>
  <si>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</si>
  <si>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</si>
  <si>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</si>
  <si>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</si>
  <si>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</si>
  <si>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</si>
  <si>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</si>
  <si>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</si>
  <si>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</si>
  <si>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</si>
  <si>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</si>
  <si>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</si>
  <si>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</si>
  <si>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</si>
  <si>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</si>
  <si>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</si>
  <si>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</si>
  <si>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</si>
  <si>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</si>
  <si>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</si>
  <si>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</si>
  <si>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</si>
  <si>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</si>
  <si>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</si>
  <si>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</si>
  <si>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</si>
  <si>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</si>
  <si>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</si>
  <si>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</si>
  <si>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</si>
  <si>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</si>
  <si>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14/01/2020</t>
  </si>
  <si>
    <t>Casos prováveis de dengue nas 4 últimas semanas, incidência por município, Minas Gerais, 2019-2020</t>
  </si>
  <si>
    <t>Casos prováveis de chikungunya nas 4 últimas semanas, incidência por município, Minas Gerais, 2019-2020</t>
  </si>
  <si>
    <t>Muito Alta</t>
  </si>
  <si>
    <t>Casos prováveis de Dengue, Chikungunya e Zika nas 4 últimas semanas, incidência por município, Minas Gerais,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</si>
</sst>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16" fillId="18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0" fontId="17" fillId="19" borderId="21" xfId="0" applyFont="1" applyFill="1" applyBorder="1" applyAlignment="1">
      <alignment horizontal="center" vertical="center"/>
    </xf>
    <xf numFmtId="3" fontId="19" fillId="19" borderId="21" xfId="0" applyNumberFormat="1" applyFont="1" applyFill="1" applyBorder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18" fillId="19" borderId="21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/>
    </xf>
    <xf numFmtId="0" fontId="18" fillId="17" borderId="8" xfId="0" applyFont="1" applyFill="1" applyBorder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20" fillId="13" borderId="21" xfId="0" applyFont="1" applyFill="1" applyBorder="1" applyAlignment="1">
      <alignment horizontal="center" vertical="center"/>
    </xf>
    <xf numFmtId="3" fontId="20" fillId="13" borderId="21" xfId="0" applyNumberFormat="1" applyFont="1" applyFill="1" applyBorder="1" applyAlignment="1">
      <alignment horizontal="center" vertical="center"/>
    </xf>
    <xf numFmtId="0" fontId="8" fillId="0" borderId="0" xfId="0" applyFont="1"/>
    <xf numFmtId="0" fontId="21" fillId="13" borderId="21" xfId="0" applyFont="1" applyFill="1" applyBorder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/>
    </xf>
    <xf numFmtId="165" fontId="18" fillId="19" borderId="21" xfId="0" applyNumberFormat="1" applyFont="1" applyFill="1" applyBorder="1" applyAlignment="1">
      <alignment horizontal="center" vertical="center"/>
    </xf>
    <xf numFmtId="165" fontId="20" fillId="13" borderId="21" xfId="0" applyNumberFormat="1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17" fillId="19" borderId="8" xfId="0" applyFont="1" applyFill="1" applyBorder="1" applyAlignment="1">
      <alignment horizontal="center" vertical="center"/>
    </xf>
    <xf numFmtId="0" fontId="18" fillId="19" borderId="8" xfId="0" applyFont="1" applyFill="1" applyBorder="1" applyAlignment="1">
      <alignment horizontal="center" vertical="center"/>
    </xf>
    <xf numFmtId="3" fontId="19" fillId="19" borderId="8" xfId="0" applyNumberFormat="1" applyFont="1" applyFill="1" applyBorder="1" applyAlignment="1">
      <alignment horizontal="center" vertical="center"/>
    </xf>
    <xf numFmtId="165" fontId="18" fillId="19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18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19" xfId="0" applyFill="1" applyBorder="1" applyAlignment="1">
      <alignment horizontal="center"/>
    </xf>
    <xf numFmtId="0" fontId="0" fillId="19" borderId="25" xfId="0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13" borderId="22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J860" sqref="J860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03" t="s">
        <v>1129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4" ht="19.5" thickBot="1" x14ac:dyDescent="0.3">
      <c r="A3" s="104" t="s">
        <v>1128</v>
      </c>
      <c r="B3" s="104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50</v>
      </c>
      <c r="G4" s="50">
        <v>51</v>
      </c>
      <c r="H4" s="50">
        <v>52</v>
      </c>
      <c r="I4" s="50">
        <v>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4</v>
      </c>
      <c r="Q5" s="71">
        <f>P5/P$10*100</f>
        <v>0.46893317702227427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5</v>
      </c>
      <c r="Q6" s="71">
        <f>P6/P$10*100</f>
        <v>0.58616647127784294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5</v>
      </c>
      <c r="Q7" s="71">
        <f>P7/P$10*100</f>
        <v>0.58616647127784294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238</v>
      </c>
      <c r="Q8" s="71">
        <f>P8/P$10*100</f>
        <v>27.901524032825321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601</v>
      </c>
      <c r="Q9" s="71">
        <f>P9/P$10*100</f>
        <v>70.457209847596715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0</v>
      </c>
      <c r="G13" s="7">
        <v>0</v>
      </c>
      <c r="H13" s="7">
        <v>0</v>
      </c>
      <c r="I13" s="7">
        <v>2</v>
      </c>
      <c r="J13" s="13">
        <f t="shared" si="0"/>
        <v>2</v>
      </c>
      <c r="K13" s="11">
        <v>19166</v>
      </c>
      <c r="L13" s="58" t="s">
        <v>1121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0</v>
      </c>
      <c r="G15" s="7">
        <v>2</v>
      </c>
      <c r="H15" s="7">
        <v>0</v>
      </c>
      <c r="I15" s="7">
        <v>0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5</v>
      </c>
      <c r="G20" s="7">
        <v>3</v>
      </c>
      <c r="H20" s="7">
        <v>6</v>
      </c>
      <c r="I20" s="7">
        <v>1</v>
      </c>
      <c r="J20" s="13">
        <f t="shared" si="0"/>
        <v>15</v>
      </c>
      <c r="K20" s="11">
        <v>79481</v>
      </c>
      <c r="L20" s="58" t="s">
        <v>1123</v>
      </c>
      <c r="M20" s="8">
        <f t="shared" si="1"/>
        <v>18.872434921553577</v>
      </c>
      <c r="N20" s="7" t="str">
        <f t="shared" si="2"/>
        <v>Baixa</v>
      </c>
      <c r="O20" s="75"/>
      <c r="P20" s="75"/>
      <c r="Q20" s="75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0</v>
      </c>
      <c r="G22" s="7">
        <v>0</v>
      </c>
      <c r="H22" s="7">
        <v>1</v>
      </c>
      <c r="I22" s="7">
        <v>0</v>
      </c>
      <c r="J22" s="13">
        <f t="shared" si="0"/>
        <v>1</v>
      </c>
      <c r="K22" s="11">
        <v>41642</v>
      </c>
      <c r="L22" s="58" t="s">
        <v>1122</v>
      </c>
      <c r="M22" s="8">
        <f t="shared" si="1"/>
        <v>2.4014216416118339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0</v>
      </c>
      <c r="H23" s="7">
        <v>1</v>
      </c>
      <c r="I23" s="7">
        <v>0</v>
      </c>
      <c r="J23" s="13">
        <f t="shared" si="0"/>
        <v>1</v>
      </c>
      <c r="K23" s="11">
        <v>7411</v>
      </c>
      <c r="L23" s="58" t="s">
        <v>1121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O25" s="75"/>
      <c r="P25" s="75"/>
      <c r="Q25" s="75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0</v>
      </c>
      <c r="G27" s="7">
        <v>0</v>
      </c>
      <c r="H27" s="7">
        <v>1</v>
      </c>
      <c r="I27" s="7">
        <v>1</v>
      </c>
      <c r="J27" s="13">
        <f t="shared" si="0"/>
        <v>2</v>
      </c>
      <c r="K27" s="11">
        <v>8333</v>
      </c>
      <c r="L27" s="58" t="s">
        <v>1121</v>
      </c>
      <c r="M27" s="8">
        <f t="shared" si="1"/>
        <v>24.000960038401537</v>
      </c>
      <c r="N27" s="7" t="str">
        <f t="shared" si="2"/>
        <v>Baixa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5"/>
      <c r="P35" s="75"/>
      <c r="Q35" s="75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0</v>
      </c>
      <c r="G41" s="7">
        <v>1</v>
      </c>
      <c r="H41" s="7">
        <v>0</v>
      </c>
      <c r="I41" s="7">
        <v>2</v>
      </c>
      <c r="J41" s="13">
        <f t="shared" si="0"/>
        <v>3</v>
      </c>
      <c r="K41" s="11">
        <v>36705</v>
      </c>
      <c r="L41" s="58" t="s">
        <v>1122</v>
      </c>
      <c r="M41" s="8">
        <f t="shared" si="1"/>
        <v>8.1732733959950963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2</v>
      </c>
      <c r="G42" s="7">
        <v>2</v>
      </c>
      <c r="H42" s="7">
        <v>1</v>
      </c>
      <c r="I42" s="7">
        <v>4</v>
      </c>
      <c r="J42" s="13">
        <f t="shared" si="0"/>
        <v>9</v>
      </c>
      <c r="K42" s="11">
        <v>116691</v>
      </c>
      <c r="L42" s="58" t="s">
        <v>1124</v>
      </c>
      <c r="M42" s="8">
        <f t="shared" si="1"/>
        <v>7.7126770702110701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1</v>
      </c>
      <c r="G45" s="7">
        <v>0</v>
      </c>
      <c r="H45" s="7">
        <v>0</v>
      </c>
      <c r="I45" s="7">
        <v>0</v>
      </c>
      <c r="J45" s="13">
        <f t="shared" si="0"/>
        <v>1</v>
      </c>
      <c r="K45" s="11">
        <v>6804</v>
      </c>
      <c r="L45" s="58" t="s">
        <v>1121</v>
      </c>
      <c r="M45" s="8">
        <f t="shared" si="1"/>
        <v>14.697236919459142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3</v>
      </c>
      <c r="G47" s="7">
        <v>2</v>
      </c>
      <c r="H47" s="7">
        <v>0</v>
      </c>
      <c r="I47" s="7">
        <v>0</v>
      </c>
      <c r="J47" s="13">
        <f t="shared" si="0"/>
        <v>5</v>
      </c>
      <c r="K47" s="11">
        <v>9142</v>
      </c>
      <c r="L47" s="58" t="s">
        <v>1121</v>
      </c>
      <c r="M47" s="8">
        <f t="shared" si="1"/>
        <v>54.692627433821926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3</v>
      </c>
      <c r="G48" s="7">
        <v>3</v>
      </c>
      <c r="H48" s="7">
        <v>2</v>
      </c>
      <c r="I48" s="7">
        <v>4</v>
      </c>
      <c r="J48" s="13">
        <f t="shared" si="0"/>
        <v>12</v>
      </c>
      <c r="K48" s="11">
        <v>105083</v>
      </c>
      <c r="L48" s="58" t="s">
        <v>1124</v>
      </c>
      <c r="M48" s="8">
        <f t="shared" si="1"/>
        <v>11.419544550498179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0</v>
      </c>
      <c r="G49" s="7">
        <v>1</v>
      </c>
      <c r="H49" s="7">
        <v>0</v>
      </c>
      <c r="I49" s="7">
        <v>1</v>
      </c>
      <c r="J49" s="13">
        <f t="shared" si="0"/>
        <v>2</v>
      </c>
      <c r="K49" s="11">
        <v>10657</v>
      </c>
      <c r="L49" s="58" t="s">
        <v>1121</v>
      </c>
      <c r="M49" s="8">
        <f t="shared" si="1"/>
        <v>18.767007600638077</v>
      </c>
      <c r="N49" s="7" t="str">
        <f t="shared" si="2"/>
        <v>Baixa</v>
      </c>
      <c r="O49" s="75"/>
      <c r="P49" s="75"/>
      <c r="Q49" s="75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</v>
      </c>
      <c r="G55" s="7">
        <v>0</v>
      </c>
      <c r="H55" s="7">
        <v>0</v>
      </c>
      <c r="I55" s="7">
        <v>2</v>
      </c>
      <c r="J55" s="13">
        <f t="shared" si="0"/>
        <v>3</v>
      </c>
      <c r="K55" s="11">
        <v>14085</v>
      </c>
      <c r="L55" s="58" t="s">
        <v>1121</v>
      </c>
      <c r="M55" s="8">
        <f t="shared" si="1"/>
        <v>21.299254526091584</v>
      </c>
      <c r="N55" s="7" t="str">
        <f t="shared" si="2"/>
        <v>Baixa</v>
      </c>
      <c r="O55" s="75"/>
      <c r="P55" s="75"/>
      <c r="Q55" s="75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1</v>
      </c>
      <c r="H56" s="7">
        <v>0</v>
      </c>
      <c r="I56" s="7">
        <v>0</v>
      </c>
      <c r="J56" s="13">
        <f t="shared" si="0"/>
        <v>1</v>
      </c>
      <c r="K56" s="11">
        <v>13064</v>
      </c>
      <c r="L56" s="58" t="s">
        <v>1121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2</v>
      </c>
      <c r="G57" s="7">
        <v>2</v>
      </c>
      <c r="H57" s="7">
        <v>0</v>
      </c>
      <c r="I57" s="7">
        <v>0</v>
      </c>
      <c r="J57" s="13">
        <f t="shared" si="0"/>
        <v>4</v>
      </c>
      <c r="K57" s="11">
        <v>4888</v>
      </c>
      <c r="L57" s="58" t="s">
        <v>1121</v>
      </c>
      <c r="M57" s="8">
        <f t="shared" si="1"/>
        <v>81.833060556464815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8</v>
      </c>
      <c r="G61" s="7">
        <v>9</v>
      </c>
      <c r="H61" s="7">
        <v>0</v>
      </c>
      <c r="I61" s="7">
        <v>4</v>
      </c>
      <c r="J61" s="13">
        <f t="shared" si="0"/>
        <v>21</v>
      </c>
      <c r="K61" s="11">
        <v>4825</v>
      </c>
      <c r="L61" s="58" t="s">
        <v>1121</v>
      </c>
      <c r="M61" s="8">
        <f t="shared" si="1"/>
        <v>435.23316062176173</v>
      </c>
      <c r="N61" s="7" t="str">
        <f t="shared" si="2"/>
        <v>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0</v>
      </c>
      <c r="G63" s="7">
        <v>1</v>
      </c>
      <c r="H63" s="7">
        <v>0</v>
      </c>
      <c r="I63" s="7">
        <v>0</v>
      </c>
      <c r="J63" s="13">
        <f t="shared" si="0"/>
        <v>1</v>
      </c>
      <c r="K63" s="11">
        <v>32319</v>
      </c>
      <c r="L63" s="58" t="s">
        <v>1122</v>
      </c>
      <c r="M63" s="8">
        <f t="shared" si="1"/>
        <v>3.0941551409387666</v>
      </c>
      <c r="N63" s="7" t="str">
        <f t="shared" si="2"/>
        <v>Baixa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1</v>
      </c>
      <c r="J67" s="13">
        <f t="shared" si="0"/>
        <v>1</v>
      </c>
      <c r="K67" s="11">
        <v>20720</v>
      </c>
      <c r="L67" s="58" t="s">
        <v>1121</v>
      </c>
      <c r="M67" s="8">
        <f t="shared" si="1"/>
        <v>4.8262548262548259</v>
      </c>
      <c r="N67" s="7" t="str">
        <f t="shared" si="2"/>
        <v>Baixa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159</v>
      </c>
      <c r="G70" s="7">
        <v>149</v>
      </c>
      <c r="H70" s="7">
        <v>80</v>
      </c>
      <c r="I70" s="7">
        <v>71</v>
      </c>
      <c r="J70" s="13">
        <f t="shared" si="3"/>
        <v>459</v>
      </c>
      <c r="K70" s="11">
        <v>2501576</v>
      </c>
      <c r="L70" s="58" t="s">
        <v>1125</v>
      </c>
      <c r="M70" s="8">
        <f t="shared" si="4"/>
        <v>18.348433147743663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4</v>
      </c>
      <c r="G71" s="7">
        <v>5</v>
      </c>
      <c r="H71" s="7">
        <v>3</v>
      </c>
      <c r="I71" s="7">
        <v>12</v>
      </c>
      <c r="J71" s="13">
        <f t="shared" si="3"/>
        <v>24</v>
      </c>
      <c r="K71" s="11">
        <v>26396</v>
      </c>
      <c r="L71" s="58" t="s">
        <v>1122</v>
      </c>
      <c r="M71" s="8">
        <f t="shared" si="4"/>
        <v>90.922867101075923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1</v>
      </c>
      <c r="J72" s="13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</v>
      </c>
      <c r="G76" s="7">
        <v>0</v>
      </c>
      <c r="H76" s="7">
        <v>0</v>
      </c>
      <c r="I76" s="7">
        <v>3</v>
      </c>
      <c r="J76" s="13">
        <f t="shared" si="3"/>
        <v>4</v>
      </c>
      <c r="K76" s="11">
        <v>432575</v>
      </c>
      <c r="L76" s="58" t="s">
        <v>1125</v>
      </c>
      <c r="M76" s="8">
        <f t="shared" si="4"/>
        <v>0.92469513957117266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5"/>
      <c r="P77" s="75"/>
      <c r="Q77" s="7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1</v>
      </c>
      <c r="J80" s="13">
        <f t="shared" si="3"/>
        <v>1</v>
      </c>
      <c r="K80" s="11">
        <v>40031</v>
      </c>
      <c r="L80" s="58" t="s">
        <v>1122</v>
      </c>
      <c r="M80" s="8">
        <f t="shared" si="4"/>
        <v>2.4980640003996903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6</v>
      </c>
      <c r="G82" s="7">
        <v>3</v>
      </c>
      <c r="H82" s="7">
        <v>0</v>
      </c>
      <c r="I82" s="7">
        <v>0</v>
      </c>
      <c r="J82" s="13">
        <f t="shared" si="3"/>
        <v>9</v>
      </c>
      <c r="K82" s="11">
        <v>49942</v>
      </c>
      <c r="L82" s="58" t="s">
        <v>1122</v>
      </c>
      <c r="M82" s="8">
        <f t="shared" si="4"/>
        <v>18.020904248928758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0</v>
      </c>
      <c r="G83" s="7">
        <v>2</v>
      </c>
      <c r="H83" s="7">
        <v>0</v>
      </c>
      <c r="I83" s="7">
        <v>1</v>
      </c>
      <c r="J83" s="13">
        <f t="shared" si="3"/>
        <v>3</v>
      </c>
      <c r="K83" s="11">
        <v>50166</v>
      </c>
      <c r="L83" s="58" t="s">
        <v>1122</v>
      </c>
      <c r="M83" s="8">
        <f t="shared" si="4"/>
        <v>5.9801459155603398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2</v>
      </c>
      <c r="G87" s="7">
        <v>0</v>
      </c>
      <c r="H87" s="7">
        <v>0</v>
      </c>
      <c r="I87" s="7">
        <v>0</v>
      </c>
      <c r="J87" s="13">
        <f t="shared" si="3"/>
        <v>2</v>
      </c>
      <c r="K87" s="11">
        <v>15010</v>
      </c>
      <c r="L87" s="58" t="s">
        <v>1121</v>
      </c>
      <c r="M87" s="8">
        <f t="shared" si="4"/>
        <v>13.324450366422385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1</v>
      </c>
      <c r="G96" s="7">
        <v>0</v>
      </c>
      <c r="H96" s="7">
        <v>0</v>
      </c>
      <c r="I96" s="7">
        <v>0</v>
      </c>
      <c r="J96" s="13">
        <f t="shared" si="3"/>
        <v>1</v>
      </c>
      <c r="K96" s="11">
        <v>4374</v>
      </c>
      <c r="L96" s="58" t="s">
        <v>1121</v>
      </c>
      <c r="M96" s="8">
        <f t="shared" si="4"/>
        <v>22.862368541380885</v>
      </c>
      <c r="N96" s="7" t="str">
        <f t="shared" si="5"/>
        <v>Baixa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5</v>
      </c>
      <c r="G101" s="7">
        <v>0</v>
      </c>
      <c r="H101" s="7">
        <v>0</v>
      </c>
      <c r="I101" s="7">
        <v>0</v>
      </c>
      <c r="J101" s="13">
        <f t="shared" si="3"/>
        <v>5</v>
      </c>
      <c r="K101" s="11">
        <v>39520</v>
      </c>
      <c r="L101" s="58" t="s">
        <v>1122</v>
      </c>
      <c r="M101" s="8">
        <f t="shared" si="4"/>
        <v>12.651821862348179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3</v>
      </c>
      <c r="G105" s="7">
        <v>1</v>
      </c>
      <c r="H105" s="7">
        <v>2</v>
      </c>
      <c r="I105" s="7">
        <v>1</v>
      </c>
      <c r="J105" s="13">
        <f t="shared" si="3"/>
        <v>7</v>
      </c>
      <c r="K105" s="11">
        <v>24663</v>
      </c>
      <c r="L105" s="58" t="s">
        <v>1121</v>
      </c>
      <c r="M105" s="8">
        <f t="shared" si="4"/>
        <v>28.382597413128977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0</v>
      </c>
      <c r="G113" s="7">
        <v>1</v>
      </c>
      <c r="H113" s="7">
        <v>1</v>
      </c>
      <c r="I113" s="7">
        <v>0</v>
      </c>
      <c r="J113" s="13">
        <f t="shared" si="3"/>
        <v>2</v>
      </c>
      <c r="K113" s="11">
        <v>11495</v>
      </c>
      <c r="L113" s="58" t="s">
        <v>1121</v>
      </c>
      <c r="M113" s="8">
        <f t="shared" si="4"/>
        <v>17.398869073510223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3</v>
      </c>
      <c r="G114" s="7">
        <v>1</v>
      </c>
      <c r="H114" s="7">
        <v>2</v>
      </c>
      <c r="I114" s="7">
        <v>4</v>
      </c>
      <c r="J114" s="13">
        <f t="shared" si="3"/>
        <v>10</v>
      </c>
      <c r="K114" s="11">
        <v>44377</v>
      </c>
      <c r="L114" s="58" t="s">
        <v>1122</v>
      </c>
      <c r="M114" s="8">
        <f t="shared" si="4"/>
        <v>22.534195641886562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1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25</v>
      </c>
      <c r="G127" s="7">
        <v>23</v>
      </c>
      <c r="H127" s="7">
        <v>14</v>
      </c>
      <c r="I127" s="7">
        <v>67</v>
      </c>
      <c r="J127" s="13">
        <f t="shared" si="3"/>
        <v>129</v>
      </c>
      <c r="K127" s="11">
        <v>53866</v>
      </c>
      <c r="L127" s="58" t="s">
        <v>1122</v>
      </c>
      <c r="M127" s="8">
        <f t="shared" si="4"/>
        <v>239.48316192032078</v>
      </c>
      <c r="N127" s="7" t="str">
        <f t="shared" si="5"/>
        <v>Média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0</v>
      </c>
      <c r="I130" s="7">
        <v>0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1</v>
      </c>
      <c r="G134" s="7">
        <v>1</v>
      </c>
      <c r="H134" s="7">
        <v>0</v>
      </c>
      <c r="I134" s="7">
        <v>3</v>
      </c>
      <c r="J134" s="13">
        <f t="shared" si="6"/>
        <v>5</v>
      </c>
      <c r="K134" s="11">
        <v>12025</v>
      </c>
      <c r="L134" s="58" t="s">
        <v>1121</v>
      </c>
      <c r="M134" s="8">
        <f t="shared" si="7"/>
        <v>41.580041580041581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1</v>
      </c>
      <c r="I135" s="7">
        <v>0</v>
      </c>
      <c r="J135" s="13">
        <f t="shared" si="6"/>
        <v>1</v>
      </c>
      <c r="K135" s="11">
        <v>14883</v>
      </c>
      <c r="L135" s="58" t="s">
        <v>1121</v>
      </c>
      <c r="M135" s="8">
        <f t="shared" si="7"/>
        <v>6.7190754552173617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1</v>
      </c>
      <c r="J139" s="13">
        <f t="shared" si="6"/>
        <v>1</v>
      </c>
      <c r="K139" s="11">
        <v>37856</v>
      </c>
      <c r="L139" s="58" t="s">
        <v>1122</v>
      </c>
      <c r="M139" s="8">
        <f t="shared" si="7"/>
        <v>2.6415891800507185</v>
      </c>
      <c r="N139" s="7" t="str">
        <f t="shared" si="8"/>
        <v>Baixa</v>
      </c>
      <c r="O139" s="75"/>
      <c r="P139" s="75"/>
      <c r="Q139" s="75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2</v>
      </c>
      <c r="I141" s="7">
        <v>3</v>
      </c>
      <c r="J141" s="13">
        <f t="shared" si="6"/>
        <v>5</v>
      </c>
      <c r="K141" s="11">
        <v>9679</v>
      </c>
      <c r="L141" s="58" t="s">
        <v>1121</v>
      </c>
      <c r="M141" s="8">
        <f t="shared" si="7"/>
        <v>51.658229155904536</v>
      </c>
      <c r="N141" s="7" t="str">
        <f t="shared" si="8"/>
        <v>Baixa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3</v>
      </c>
      <c r="G142" s="7">
        <v>1</v>
      </c>
      <c r="H142" s="7">
        <v>7</v>
      </c>
      <c r="I142" s="7">
        <v>3</v>
      </c>
      <c r="J142" s="13">
        <f t="shared" si="6"/>
        <v>14</v>
      </c>
      <c r="K142" s="11">
        <v>16109</v>
      </c>
      <c r="L142" s="58" t="s">
        <v>1121</v>
      </c>
      <c r="M142" s="8">
        <f t="shared" si="7"/>
        <v>86.907939661059032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2</v>
      </c>
      <c r="H144" s="7">
        <v>1</v>
      </c>
      <c r="I144" s="7">
        <v>1</v>
      </c>
      <c r="J144" s="13">
        <f t="shared" si="6"/>
        <v>4</v>
      </c>
      <c r="K144" s="11">
        <v>15153</v>
      </c>
      <c r="L144" s="58" t="s">
        <v>1121</v>
      </c>
      <c r="M144" s="8">
        <f t="shared" si="7"/>
        <v>26.397413053520751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3</v>
      </c>
      <c r="G145" s="7">
        <v>1</v>
      </c>
      <c r="H145" s="7">
        <v>1</v>
      </c>
      <c r="I145" s="7">
        <v>0</v>
      </c>
      <c r="J145" s="13">
        <f t="shared" si="6"/>
        <v>5</v>
      </c>
      <c r="K145" s="11">
        <v>8601</v>
      </c>
      <c r="L145" s="58" t="s">
        <v>1121</v>
      </c>
      <c r="M145" s="8">
        <f t="shared" si="7"/>
        <v>58.132775258690849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1</v>
      </c>
      <c r="I146" s="7">
        <v>0</v>
      </c>
      <c r="J146" s="13">
        <f t="shared" si="6"/>
        <v>1</v>
      </c>
      <c r="K146" s="11">
        <v>9287</v>
      </c>
      <c r="L146" s="58" t="s">
        <v>1121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1</v>
      </c>
      <c r="G149" s="7">
        <v>0</v>
      </c>
      <c r="H149" s="7">
        <v>0</v>
      </c>
      <c r="I149" s="7">
        <v>0</v>
      </c>
      <c r="J149" s="13">
        <f t="shared" si="6"/>
        <v>1</v>
      </c>
      <c r="K149" s="11">
        <v>25327</v>
      </c>
      <c r="L149" s="58" t="s">
        <v>1122</v>
      </c>
      <c r="M149" s="8">
        <f t="shared" si="7"/>
        <v>3.948355509930114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1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1</v>
      </c>
      <c r="J154" s="13">
        <f t="shared" si="6"/>
        <v>1</v>
      </c>
      <c r="K154" s="11">
        <v>19007</v>
      </c>
      <c r="L154" s="58" t="s">
        <v>1121</v>
      </c>
      <c r="M154" s="8">
        <f t="shared" si="7"/>
        <v>5.2612195506918509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1</v>
      </c>
      <c r="H159" s="7">
        <v>0</v>
      </c>
      <c r="I159" s="7">
        <v>0</v>
      </c>
      <c r="J159" s="13">
        <f t="shared" si="6"/>
        <v>1</v>
      </c>
      <c r="K159" s="11">
        <v>22257</v>
      </c>
      <c r="L159" s="58" t="s">
        <v>1121</v>
      </c>
      <c r="M159" s="8">
        <f t="shared" si="7"/>
        <v>4.4929685042907845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1</v>
      </c>
      <c r="J162" s="13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2</v>
      </c>
      <c r="I163" s="7">
        <v>1</v>
      </c>
      <c r="J163" s="13">
        <f t="shared" si="6"/>
        <v>3</v>
      </c>
      <c r="K163" s="11">
        <v>9986</v>
      </c>
      <c r="L163" s="58" t="s">
        <v>1121</v>
      </c>
      <c r="M163" s="8">
        <f t="shared" si="7"/>
        <v>30.042058882435409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1</v>
      </c>
      <c r="H167" s="7">
        <v>0</v>
      </c>
      <c r="I167" s="7">
        <v>0</v>
      </c>
      <c r="J167" s="13">
        <f t="shared" si="6"/>
        <v>1</v>
      </c>
      <c r="K167" s="11">
        <v>2260</v>
      </c>
      <c r="L167" s="58" t="s">
        <v>1121</v>
      </c>
      <c r="M167" s="8">
        <f t="shared" si="7"/>
        <v>44.247787610619469</v>
      </c>
      <c r="N167" s="7" t="str">
        <f t="shared" si="8"/>
        <v>Baixa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2</v>
      </c>
      <c r="G170" s="7">
        <v>4</v>
      </c>
      <c r="H170" s="7">
        <v>1</v>
      </c>
      <c r="I170" s="7">
        <v>0</v>
      </c>
      <c r="J170" s="13">
        <f t="shared" si="6"/>
        <v>7</v>
      </c>
      <c r="K170" s="11">
        <v>74691</v>
      </c>
      <c r="L170" s="58" t="s">
        <v>1123</v>
      </c>
      <c r="M170" s="8">
        <f t="shared" si="7"/>
        <v>9.3719457498226024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1</v>
      </c>
      <c r="G172" s="7">
        <v>0</v>
      </c>
      <c r="H172" s="7">
        <v>0</v>
      </c>
      <c r="I172" s="7">
        <v>0</v>
      </c>
      <c r="J172" s="13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1</v>
      </c>
      <c r="G173" s="7">
        <v>0</v>
      </c>
      <c r="H173" s="7">
        <v>0</v>
      </c>
      <c r="I173" s="7">
        <v>0</v>
      </c>
      <c r="J173" s="13">
        <f t="shared" si="6"/>
        <v>1</v>
      </c>
      <c r="K173" s="11">
        <v>6366</v>
      </c>
      <c r="L173" s="58" t="s">
        <v>1121</v>
      </c>
      <c r="M173" s="8">
        <f t="shared" si="7"/>
        <v>15.708451146716934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0</v>
      </c>
      <c r="I178" s="7">
        <v>2</v>
      </c>
      <c r="J178" s="13">
        <f t="shared" si="6"/>
        <v>2</v>
      </c>
      <c r="K178" s="11">
        <v>10425</v>
      </c>
      <c r="L178" s="58" t="s">
        <v>1121</v>
      </c>
      <c r="M178" s="8">
        <f t="shared" si="7"/>
        <v>19.184652278177456</v>
      </c>
      <c r="N178" s="7" t="str">
        <f t="shared" si="8"/>
        <v>Baixa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0</v>
      </c>
      <c r="G182" s="7">
        <v>1</v>
      </c>
      <c r="H182" s="7">
        <v>0</v>
      </c>
      <c r="I182" s="7">
        <v>0</v>
      </c>
      <c r="J182" s="13">
        <f t="shared" si="6"/>
        <v>1</v>
      </c>
      <c r="K182" s="11">
        <v>13397</v>
      </c>
      <c r="L182" s="58" t="s">
        <v>1121</v>
      </c>
      <c r="M182" s="8">
        <f t="shared" si="7"/>
        <v>7.4643576920206023</v>
      </c>
      <c r="N182" s="7" t="str">
        <f t="shared" si="8"/>
        <v>Baixa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1</v>
      </c>
      <c r="G191" s="7">
        <v>0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0</v>
      </c>
      <c r="H194" s="7">
        <v>0</v>
      </c>
      <c r="I194" s="7">
        <v>0</v>
      </c>
      <c r="J194" s="13">
        <f t="shared" si="6"/>
        <v>1</v>
      </c>
      <c r="K194" s="11">
        <v>27425</v>
      </c>
      <c r="L194" s="58" t="s">
        <v>1122</v>
      </c>
      <c r="M194" s="8">
        <f t="shared" si="7"/>
        <v>3.646308113035551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0</v>
      </c>
      <c r="I197" s="7">
        <v>3</v>
      </c>
      <c r="J197" s="13">
        <f t="shared" ref="J197:J260" si="9">F197+G197+H197+I197</f>
        <v>4</v>
      </c>
      <c r="K197" s="11">
        <v>17641</v>
      </c>
      <c r="L197" s="58" t="s">
        <v>1121</v>
      </c>
      <c r="M197" s="8">
        <f t="shared" ref="M197:M260" si="10">(J197/K197)*100000</f>
        <v>22.674451561702849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1</v>
      </c>
      <c r="H198" s="7">
        <v>0</v>
      </c>
      <c r="I198" s="7">
        <v>0</v>
      </c>
      <c r="J198" s="13">
        <f t="shared" si="9"/>
        <v>1</v>
      </c>
      <c r="K198" s="11">
        <v>5480</v>
      </c>
      <c r="L198" s="58" t="s">
        <v>1121</v>
      </c>
      <c r="M198" s="8">
        <f t="shared" si="10"/>
        <v>18.248175182481752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1</v>
      </c>
      <c r="J201" s="13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1</v>
      </c>
      <c r="G206" s="7">
        <v>0</v>
      </c>
      <c r="H206" s="7">
        <v>0</v>
      </c>
      <c r="I206" s="7">
        <v>0</v>
      </c>
      <c r="J206" s="13">
        <f t="shared" si="9"/>
        <v>1</v>
      </c>
      <c r="K206" s="11">
        <v>6908</v>
      </c>
      <c r="L206" s="58" t="s">
        <v>1121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1</v>
      </c>
      <c r="H207" s="7">
        <v>0</v>
      </c>
      <c r="I207" s="7">
        <v>0</v>
      </c>
      <c r="J207" s="13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2</v>
      </c>
      <c r="G208" s="7">
        <v>1</v>
      </c>
      <c r="H208" s="7">
        <v>0</v>
      </c>
      <c r="I208" s="7">
        <v>2</v>
      </c>
      <c r="J208" s="13">
        <f t="shared" si="9"/>
        <v>5</v>
      </c>
      <c r="K208" s="11">
        <v>22892</v>
      </c>
      <c r="L208" s="58" t="s">
        <v>1121</v>
      </c>
      <c r="M208" s="8">
        <f t="shared" si="10"/>
        <v>21.841691420583608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15</v>
      </c>
      <c r="G210" s="7">
        <v>10</v>
      </c>
      <c r="H210" s="7">
        <v>6</v>
      </c>
      <c r="I210" s="7">
        <v>3</v>
      </c>
      <c r="J210" s="13">
        <f t="shared" si="9"/>
        <v>34</v>
      </c>
      <c r="K210" s="11">
        <v>659070</v>
      </c>
      <c r="L210" s="58" t="s">
        <v>1125</v>
      </c>
      <c r="M210" s="8">
        <f t="shared" si="10"/>
        <v>5.1587843476413733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0</v>
      </c>
      <c r="H213" s="7">
        <v>0</v>
      </c>
      <c r="I213" s="7">
        <v>0</v>
      </c>
      <c r="J213" s="13">
        <f t="shared" si="9"/>
        <v>1</v>
      </c>
      <c r="K213" s="11">
        <v>8883</v>
      </c>
      <c r="L213" s="58" t="s">
        <v>1121</v>
      </c>
      <c r="M213" s="8">
        <f t="shared" si="10"/>
        <v>11.257458065968704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1</v>
      </c>
      <c r="G215" s="7">
        <v>0</v>
      </c>
      <c r="H215" s="7">
        <v>0</v>
      </c>
      <c r="I215" s="7">
        <v>0</v>
      </c>
      <c r="J215" s="13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1</v>
      </c>
      <c r="I217" s="7">
        <v>0</v>
      </c>
      <c r="J217" s="13">
        <f t="shared" si="9"/>
        <v>1</v>
      </c>
      <c r="K217" s="11">
        <v>27982</v>
      </c>
      <c r="L217" s="58" t="s">
        <v>1122</v>
      </c>
      <c r="M217" s="8">
        <f t="shared" si="10"/>
        <v>3.5737259666928742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5</v>
      </c>
      <c r="G218" s="7">
        <v>0</v>
      </c>
      <c r="H218" s="7">
        <v>0</v>
      </c>
      <c r="I218" s="7">
        <v>0</v>
      </c>
      <c r="J218" s="13">
        <f t="shared" si="9"/>
        <v>5</v>
      </c>
      <c r="K218" s="11">
        <v>109405</v>
      </c>
      <c r="L218" s="58" t="s">
        <v>1124</v>
      </c>
      <c r="M218" s="8">
        <f t="shared" si="10"/>
        <v>4.5701750377039447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1</v>
      </c>
      <c r="G228" s="7">
        <v>1</v>
      </c>
      <c r="H228" s="7">
        <v>1</v>
      </c>
      <c r="I228" s="7">
        <v>0</v>
      </c>
      <c r="J228" s="13">
        <f t="shared" si="9"/>
        <v>3</v>
      </c>
      <c r="K228" s="11">
        <v>12660</v>
      </c>
      <c r="L228" s="58" t="s">
        <v>1121</v>
      </c>
      <c r="M228" s="8">
        <f t="shared" si="10"/>
        <v>23.696682464454977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2</v>
      </c>
      <c r="G237" s="7">
        <v>1</v>
      </c>
      <c r="H237" s="7">
        <v>2</v>
      </c>
      <c r="I237" s="7">
        <v>0</v>
      </c>
      <c r="J237" s="13">
        <f t="shared" si="9"/>
        <v>5</v>
      </c>
      <c r="K237" s="11">
        <v>79625</v>
      </c>
      <c r="L237" s="58" t="s">
        <v>1123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3</v>
      </c>
      <c r="G241" s="7">
        <v>0</v>
      </c>
      <c r="H241" s="7">
        <v>0</v>
      </c>
      <c r="I241" s="7">
        <v>0</v>
      </c>
      <c r="J241" s="13">
        <f t="shared" si="9"/>
        <v>3</v>
      </c>
      <c r="K241" s="11">
        <v>10291</v>
      </c>
      <c r="L241" s="58" t="s">
        <v>1121</v>
      </c>
      <c r="M241" s="8">
        <f t="shared" si="10"/>
        <v>29.15168593917015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1</v>
      </c>
      <c r="H244" s="7">
        <v>0</v>
      </c>
      <c r="I244" s="7">
        <v>0</v>
      </c>
      <c r="J244" s="13">
        <f t="shared" si="9"/>
        <v>1</v>
      </c>
      <c r="K244" s="11">
        <v>2919</v>
      </c>
      <c r="L244" s="58" t="s">
        <v>1121</v>
      </c>
      <c r="M244" s="8">
        <f t="shared" si="10"/>
        <v>34.258307639602606</v>
      </c>
      <c r="N244" s="7" t="str">
        <f t="shared" si="11"/>
        <v>Baixa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</v>
      </c>
      <c r="G245" s="7">
        <v>0</v>
      </c>
      <c r="H245" s="7">
        <v>5</v>
      </c>
      <c r="I245" s="7">
        <v>6</v>
      </c>
      <c r="J245" s="13">
        <f t="shared" si="9"/>
        <v>12</v>
      </c>
      <c r="K245" s="11">
        <v>47617</v>
      </c>
      <c r="L245" s="58" t="s">
        <v>1122</v>
      </c>
      <c r="M245" s="8">
        <f t="shared" si="10"/>
        <v>25.201083646596803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2</v>
      </c>
      <c r="G247" s="7">
        <v>1</v>
      </c>
      <c r="H247" s="7">
        <v>0</v>
      </c>
      <c r="I247" s="7">
        <v>0</v>
      </c>
      <c r="J247" s="13">
        <f t="shared" si="9"/>
        <v>3</v>
      </c>
      <c r="K247" s="11">
        <v>7852</v>
      </c>
      <c r="L247" s="58" t="s">
        <v>1121</v>
      </c>
      <c r="M247" s="8">
        <f t="shared" si="10"/>
        <v>38.206826286296483</v>
      </c>
      <c r="N247" s="7" t="str">
        <f t="shared" si="11"/>
        <v>Baixa</v>
      </c>
      <c r="O247" s="75"/>
      <c r="P247" s="75"/>
      <c r="Q247" s="75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0</v>
      </c>
      <c r="G252" s="7">
        <v>2</v>
      </c>
      <c r="H252" s="7">
        <v>0</v>
      </c>
      <c r="I252" s="7">
        <v>2</v>
      </c>
      <c r="J252" s="13">
        <f t="shared" si="9"/>
        <v>4</v>
      </c>
      <c r="K252" s="11">
        <v>235977</v>
      </c>
      <c r="L252" s="58" t="s">
        <v>1124</v>
      </c>
      <c r="M252" s="8">
        <f t="shared" si="10"/>
        <v>1.6950804527559891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1</v>
      </c>
      <c r="G253" s="7">
        <v>0</v>
      </c>
      <c r="H253" s="7">
        <v>0</v>
      </c>
      <c r="I253" s="7">
        <v>0</v>
      </c>
      <c r="J253" s="13">
        <f t="shared" si="9"/>
        <v>1</v>
      </c>
      <c r="K253" s="11">
        <v>6702</v>
      </c>
      <c r="L253" s="58" t="s">
        <v>1121</v>
      </c>
      <c r="M253" s="8">
        <f t="shared" si="10"/>
        <v>14.920919128618324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1</v>
      </c>
      <c r="G259" s="7">
        <v>0</v>
      </c>
      <c r="H259" s="7">
        <v>0</v>
      </c>
      <c r="I259" s="7">
        <v>0</v>
      </c>
      <c r="J259" s="13">
        <f t="shared" si="9"/>
        <v>1</v>
      </c>
      <c r="K259" s="11">
        <v>5243</v>
      </c>
      <c r="L259" s="58" t="s">
        <v>1121</v>
      </c>
      <c r="M259" s="8">
        <f t="shared" si="10"/>
        <v>19.073049780659929</v>
      </c>
      <c r="N259" s="7" t="str">
        <f t="shared" si="11"/>
        <v>Baixa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1</v>
      </c>
      <c r="G264" s="7">
        <v>0</v>
      </c>
      <c r="H264" s="7">
        <v>0</v>
      </c>
      <c r="I264" s="7">
        <v>0</v>
      </c>
      <c r="J264" s="13">
        <f t="shared" si="12"/>
        <v>1</v>
      </c>
      <c r="K264" s="11">
        <v>13541</v>
      </c>
      <c r="L264" s="58" t="s">
        <v>1121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1</v>
      </c>
      <c r="G269" s="7">
        <v>1</v>
      </c>
      <c r="H269" s="7">
        <v>1</v>
      </c>
      <c r="I269" s="7">
        <v>0</v>
      </c>
      <c r="J269" s="13">
        <f t="shared" si="12"/>
        <v>3</v>
      </c>
      <c r="K269" s="11">
        <v>27823</v>
      </c>
      <c r="L269" s="58" t="s">
        <v>1122</v>
      </c>
      <c r="M269" s="8">
        <f t="shared" si="13"/>
        <v>10.78244617762283</v>
      </c>
      <c r="N269" s="7" t="str">
        <f t="shared" si="14"/>
        <v>Baixa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1</v>
      </c>
      <c r="G270" s="7">
        <v>2</v>
      </c>
      <c r="H270" s="7">
        <v>0</v>
      </c>
      <c r="I270" s="7">
        <v>0</v>
      </c>
      <c r="J270" s="13">
        <f t="shared" si="12"/>
        <v>3</v>
      </c>
      <c r="K270" s="11">
        <v>11064</v>
      </c>
      <c r="L270" s="58" t="s">
        <v>1121</v>
      </c>
      <c r="M270" s="8">
        <f t="shared" si="13"/>
        <v>27.114967462039047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1</v>
      </c>
      <c r="G271" s="7">
        <v>2</v>
      </c>
      <c r="H271" s="7">
        <v>0</v>
      </c>
      <c r="I271" s="7">
        <v>0</v>
      </c>
      <c r="J271" s="13">
        <f t="shared" si="12"/>
        <v>3</v>
      </c>
      <c r="K271" s="11">
        <v>7244</v>
      </c>
      <c r="L271" s="58" t="s">
        <v>1121</v>
      </c>
      <c r="M271" s="8">
        <f t="shared" si="13"/>
        <v>41.413583655438984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</v>
      </c>
      <c r="G272" s="7">
        <v>1</v>
      </c>
      <c r="H272" s="7">
        <v>0</v>
      </c>
      <c r="I272" s="7">
        <v>0</v>
      </c>
      <c r="J272" s="13">
        <f t="shared" si="12"/>
        <v>2</v>
      </c>
      <c r="K272" s="11">
        <v>5362</v>
      </c>
      <c r="L272" s="58" t="s">
        <v>1121</v>
      </c>
      <c r="M272" s="8">
        <f t="shared" si="13"/>
        <v>37.299515106303623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2</v>
      </c>
      <c r="G275" s="7">
        <v>5</v>
      </c>
      <c r="H275" s="7">
        <v>1</v>
      </c>
      <c r="I275" s="7">
        <v>0</v>
      </c>
      <c r="J275" s="13">
        <f t="shared" si="12"/>
        <v>8</v>
      </c>
      <c r="K275" s="11">
        <v>70200</v>
      </c>
      <c r="L275" s="58" t="s">
        <v>1123</v>
      </c>
      <c r="M275" s="8">
        <f t="shared" si="13"/>
        <v>11.396011396011396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5"/>
      <c r="P276" s="75"/>
      <c r="Q276" s="75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5"/>
      <c r="P278" s="75"/>
      <c r="Q278" s="75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5"/>
      <c r="P280" s="75"/>
      <c r="Q280" s="75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1</v>
      </c>
      <c r="I286" s="7">
        <v>0</v>
      </c>
      <c r="J286" s="13">
        <f t="shared" si="12"/>
        <v>1</v>
      </c>
      <c r="K286" s="11">
        <v>2379</v>
      </c>
      <c r="L286" s="58" t="s">
        <v>1121</v>
      </c>
      <c r="M286" s="8">
        <f t="shared" si="13"/>
        <v>42.034468263976464</v>
      </c>
      <c r="N286" s="7" t="str">
        <f t="shared" si="14"/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2</v>
      </c>
      <c r="G290" s="7">
        <v>6</v>
      </c>
      <c r="H290" s="7">
        <v>1</v>
      </c>
      <c r="I290" s="7">
        <v>0</v>
      </c>
      <c r="J290" s="13">
        <f t="shared" si="12"/>
        <v>9</v>
      </c>
      <c r="K290" s="11">
        <v>15235</v>
      </c>
      <c r="L290" s="58" t="s">
        <v>1121</v>
      </c>
      <c r="M290" s="8">
        <f t="shared" si="13"/>
        <v>59.074499507712503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6</v>
      </c>
      <c r="G295" s="7">
        <v>10</v>
      </c>
      <c r="H295" s="7">
        <v>5</v>
      </c>
      <c r="I295" s="7">
        <v>7</v>
      </c>
      <c r="J295" s="13">
        <f t="shared" si="12"/>
        <v>28</v>
      </c>
      <c r="K295" s="11">
        <v>67540</v>
      </c>
      <c r="L295" s="58" t="s">
        <v>1122</v>
      </c>
      <c r="M295" s="8">
        <f t="shared" si="13"/>
        <v>41.456914421083802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1</v>
      </c>
      <c r="H301" s="7">
        <v>0</v>
      </c>
      <c r="I301" s="7">
        <v>0</v>
      </c>
      <c r="J301" s="13">
        <f t="shared" si="12"/>
        <v>2</v>
      </c>
      <c r="K301" s="11">
        <v>26181</v>
      </c>
      <c r="L301" s="58" t="s">
        <v>1122</v>
      </c>
      <c r="M301" s="8">
        <f t="shared" si="13"/>
        <v>7.639127611626753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1</v>
      </c>
      <c r="H302" s="7">
        <v>0</v>
      </c>
      <c r="I302" s="7">
        <v>0</v>
      </c>
      <c r="J302" s="13">
        <f t="shared" si="12"/>
        <v>2</v>
      </c>
      <c r="K302" s="11">
        <v>5446</v>
      </c>
      <c r="L302" s="58" t="s">
        <v>1121</v>
      </c>
      <c r="M302" s="8">
        <f t="shared" si="13"/>
        <v>36.72420124862284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2</v>
      </c>
      <c r="G303" s="7">
        <v>2</v>
      </c>
      <c r="H303" s="7">
        <v>1</v>
      </c>
      <c r="I303" s="7">
        <v>0</v>
      </c>
      <c r="J303" s="13">
        <f t="shared" si="12"/>
        <v>5</v>
      </c>
      <c r="K303" s="11">
        <v>5891</v>
      </c>
      <c r="L303" s="58" t="s">
        <v>1121</v>
      </c>
      <c r="M303" s="8">
        <f t="shared" si="13"/>
        <v>84.875233406891866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1</v>
      </c>
      <c r="G304" s="7">
        <v>0</v>
      </c>
      <c r="H304" s="7">
        <v>0</v>
      </c>
      <c r="I304" s="7">
        <v>0</v>
      </c>
      <c r="J304" s="13">
        <f t="shared" si="12"/>
        <v>1</v>
      </c>
      <c r="K304" s="11">
        <v>9555</v>
      </c>
      <c r="L304" s="58" t="s">
        <v>1121</v>
      </c>
      <c r="M304" s="8">
        <f t="shared" si="13"/>
        <v>10.465724751439037</v>
      </c>
      <c r="N304" s="7" t="str">
        <f t="shared" si="14"/>
        <v>Baixa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2</v>
      </c>
      <c r="G309" s="7">
        <v>0</v>
      </c>
      <c r="H309" s="7">
        <v>1</v>
      </c>
      <c r="I309" s="7">
        <v>4</v>
      </c>
      <c r="J309" s="13">
        <f t="shared" si="12"/>
        <v>7</v>
      </c>
      <c r="K309" s="11">
        <v>58962</v>
      </c>
      <c r="L309" s="58" t="s">
        <v>1122</v>
      </c>
      <c r="M309" s="8">
        <f t="shared" si="13"/>
        <v>11.872053186798276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1</v>
      </c>
      <c r="J315" s="13">
        <f t="shared" si="12"/>
        <v>1</v>
      </c>
      <c r="K315" s="11">
        <v>3940</v>
      </c>
      <c r="L315" s="58" t="s">
        <v>1121</v>
      </c>
      <c r="M315" s="8">
        <f t="shared" si="13"/>
        <v>25.38071065989848</v>
      </c>
      <c r="N315" s="7" t="str">
        <f t="shared" si="14"/>
        <v>Baixa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0</v>
      </c>
      <c r="H318" s="7">
        <v>1</v>
      </c>
      <c r="I318" s="7">
        <v>0</v>
      </c>
      <c r="J318" s="13">
        <f t="shared" si="12"/>
        <v>2</v>
      </c>
      <c r="K318" s="11">
        <v>11833</v>
      </c>
      <c r="L318" s="58" t="s">
        <v>1121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16</v>
      </c>
      <c r="G319" s="7">
        <v>22</v>
      </c>
      <c r="H319" s="7">
        <v>13</v>
      </c>
      <c r="I319" s="7">
        <v>6</v>
      </c>
      <c r="J319" s="13">
        <f t="shared" si="12"/>
        <v>57</v>
      </c>
      <c r="K319" s="11">
        <v>278685</v>
      </c>
      <c r="L319" s="58" t="s">
        <v>1124</v>
      </c>
      <c r="M319" s="8">
        <f t="shared" si="13"/>
        <v>20.453199849292211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0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1</v>
      </c>
      <c r="I325" s="7">
        <v>0</v>
      </c>
      <c r="J325" s="13">
        <f t="shared" ref="J325:J388" si="15">F325+G325+H325+I325</f>
        <v>1</v>
      </c>
      <c r="K325" s="11">
        <v>4954</v>
      </c>
      <c r="L325" s="58" t="s">
        <v>1121</v>
      </c>
      <c r="M325" s="8">
        <f t="shared" ref="M325:M388" si="16">(J325/K325)*100000</f>
        <v>20.185708518368994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1</v>
      </c>
      <c r="G327" s="7">
        <v>2</v>
      </c>
      <c r="H327" s="7">
        <v>0</v>
      </c>
      <c r="I327" s="7">
        <v>0</v>
      </c>
      <c r="J327" s="13">
        <f t="shared" si="15"/>
        <v>3</v>
      </c>
      <c r="K327" s="11">
        <v>8903</v>
      </c>
      <c r="L327" s="58" t="s">
        <v>1121</v>
      </c>
      <c r="M327" s="8">
        <f t="shared" si="16"/>
        <v>33.696506795462199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1</v>
      </c>
      <c r="I330" s="7">
        <v>0</v>
      </c>
      <c r="J330" s="13">
        <f t="shared" si="15"/>
        <v>1</v>
      </c>
      <c r="K330" s="11">
        <v>51750</v>
      </c>
      <c r="L330" s="58" t="s">
        <v>1122</v>
      </c>
      <c r="M330" s="8">
        <f t="shared" si="16"/>
        <v>1.932367149758454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2</v>
      </c>
      <c r="G334" s="7">
        <v>0</v>
      </c>
      <c r="H334" s="7">
        <v>0</v>
      </c>
      <c r="I334" s="7">
        <v>0</v>
      </c>
      <c r="J334" s="13">
        <f t="shared" si="15"/>
        <v>2</v>
      </c>
      <c r="K334" s="11">
        <v>5704</v>
      </c>
      <c r="L334" s="58" t="s">
        <v>1121</v>
      </c>
      <c r="M334" s="8">
        <f t="shared" si="16"/>
        <v>35.06311360448808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5"/>
      <c r="P336" s="75"/>
      <c r="Q336" s="75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2</v>
      </c>
      <c r="G340" s="7">
        <v>0</v>
      </c>
      <c r="H340" s="7">
        <v>0</v>
      </c>
      <c r="I340" s="7">
        <v>0</v>
      </c>
      <c r="J340" s="13">
        <f t="shared" si="15"/>
        <v>2</v>
      </c>
      <c r="K340" s="11">
        <v>5975</v>
      </c>
      <c r="L340" s="58" t="s">
        <v>1121</v>
      </c>
      <c r="M340" s="8">
        <f t="shared" si="16"/>
        <v>33.47280334728034</v>
      </c>
      <c r="N340" s="7" t="str">
        <f t="shared" si="17"/>
        <v>Baixa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1</v>
      </c>
      <c r="G342" s="7">
        <v>1</v>
      </c>
      <c r="H342" s="7">
        <v>0</v>
      </c>
      <c r="I342" s="7">
        <v>1</v>
      </c>
      <c r="J342" s="13">
        <f t="shared" si="15"/>
        <v>3</v>
      </c>
      <c r="K342" s="11">
        <v>179015</v>
      </c>
      <c r="L342" s="58" t="s">
        <v>1124</v>
      </c>
      <c r="M342" s="8">
        <f t="shared" si="16"/>
        <v>1.6758372203446641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1</v>
      </c>
      <c r="G346" s="7">
        <v>1</v>
      </c>
      <c r="H346" s="7">
        <v>0</v>
      </c>
      <c r="I346" s="7">
        <v>0</v>
      </c>
      <c r="J346" s="13">
        <f t="shared" si="15"/>
        <v>2</v>
      </c>
      <c r="K346" s="11">
        <v>42246</v>
      </c>
      <c r="L346" s="58" t="s">
        <v>1122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3</v>
      </c>
      <c r="I347" s="7">
        <v>0</v>
      </c>
      <c r="J347" s="13">
        <f t="shared" si="15"/>
        <v>3</v>
      </c>
      <c r="K347" s="11">
        <v>10709</v>
      </c>
      <c r="L347" s="58" t="s">
        <v>1121</v>
      </c>
      <c r="M347" s="8">
        <f t="shared" si="16"/>
        <v>28.013820151274629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0</v>
      </c>
      <c r="G348" s="7">
        <v>5</v>
      </c>
      <c r="H348" s="7">
        <v>1</v>
      </c>
      <c r="I348" s="7">
        <v>1</v>
      </c>
      <c r="J348" s="13">
        <f t="shared" si="15"/>
        <v>7</v>
      </c>
      <c r="K348" s="11">
        <v>7971</v>
      </c>
      <c r="L348" s="58" t="s">
        <v>1121</v>
      </c>
      <c r="M348" s="8">
        <f t="shared" si="16"/>
        <v>87.818341487893619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4</v>
      </c>
      <c r="G357" s="7">
        <v>4</v>
      </c>
      <c r="H357" s="7">
        <v>10</v>
      </c>
      <c r="I357" s="7">
        <v>18</v>
      </c>
      <c r="J357" s="13">
        <f t="shared" si="15"/>
        <v>36</v>
      </c>
      <c r="K357" s="11">
        <v>6228</v>
      </c>
      <c r="L357" s="58" t="s">
        <v>1121</v>
      </c>
      <c r="M357" s="8">
        <f t="shared" si="16"/>
        <v>578.03468208092488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1</v>
      </c>
      <c r="H358" s="7">
        <v>0</v>
      </c>
      <c r="I358" s="7">
        <v>0</v>
      </c>
      <c r="J358" s="13">
        <f t="shared" si="15"/>
        <v>1</v>
      </c>
      <c r="K358" s="11">
        <v>7467</v>
      </c>
      <c r="L358" s="58" t="s">
        <v>1121</v>
      </c>
      <c r="M358" s="8">
        <f t="shared" si="16"/>
        <v>13.392259274139549</v>
      </c>
      <c r="N358" s="7" t="str">
        <f t="shared" si="17"/>
        <v>Baixa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2</v>
      </c>
      <c r="G359" s="7">
        <v>1</v>
      </c>
      <c r="H359" s="7">
        <v>0</v>
      </c>
      <c r="I359" s="7">
        <v>1</v>
      </c>
      <c r="J359" s="13">
        <f t="shared" si="15"/>
        <v>4</v>
      </c>
      <c r="K359" s="11">
        <v>18438</v>
      </c>
      <c r="L359" s="58" t="s">
        <v>1121</v>
      </c>
      <c r="M359" s="8">
        <f t="shared" si="16"/>
        <v>21.69432693350689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3</v>
      </c>
      <c r="J360" s="13">
        <f t="shared" si="15"/>
        <v>3</v>
      </c>
      <c r="K360" s="11">
        <v>19717</v>
      </c>
      <c r="L360" s="58" t="s">
        <v>1121</v>
      </c>
      <c r="M360" s="8">
        <f t="shared" si="16"/>
        <v>15.215296444692397</v>
      </c>
      <c r="N360" s="7" t="str">
        <f t="shared" si="17"/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16</v>
      </c>
      <c r="G361" s="7">
        <v>18</v>
      </c>
      <c r="H361" s="7">
        <v>2</v>
      </c>
      <c r="I361" s="7">
        <v>0</v>
      </c>
      <c r="J361" s="13">
        <f t="shared" si="15"/>
        <v>36</v>
      </c>
      <c r="K361" s="11">
        <v>261344</v>
      </c>
      <c r="L361" s="58" t="s">
        <v>1124</v>
      </c>
      <c r="M361" s="8">
        <f t="shared" si="16"/>
        <v>13.774947961307701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</v>
      </c>
      <c r="G365" s="7">
        <v>1</v>
      </c>
      <c r="H365" s="7">
        <v>0</v>
      </c>
      <c r="I365" s="7">
        <v>0</v>
      </c>
      <c r="J365" s="13">
        <f t="shared" si="15"/>
        <v>2</v>
      </c>
      <c r="K365" s="11">
        <v>119186</v>
      </c>
      <c r="L365" s="58" t="s">
        <v>1124</v>
      </c>
      <c r="M365" s="8">
        <f t="shared" si="16"/>
        <v>1.6780494353363651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1</v>
      </c>
      <c r="G367" s="7">
        <v>1</v>
      </c>
      <c r="H367" s="7">
        <v>3</v>
      </c>
      <c r="I367" s="7">
        <v>0</v>
      </c>
      <c r="J367" s="13">
        <f t="shared" si="15"/>
        <v>5</v>
      </c>
      <c r="K367" s="11">
        <v>51281</v>
      </c>
      <c r="L367" s="58" t="s">
        <v>1122</v>
      </c>
      <c r="M367" s="8">
        <f t="shared" si="16"/>
        <v>9.7501998790975222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1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3</v>
      </c>
      <c r="J372" s="13">
        <f t="shared" si="15"/>
        <v>3</v>
      </c>
      <c r="K372" s="11">
        <v>96389</v>
      </c>
      <c r="L372" s="58" t="s">
        <v>1123</v>
      </c>
      <c r="M372" s="8">
        <f t="shared" si="16"/>
        <v>3.1123883430681927</v>
      </c>
      <c r="N372" s="7" t="str">
        <f t="shared" si="17"/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0</v>
      </c>
      <c r="I373" s="7">
        <v>0</v>
      </c>
      <c r="J373" s="13">
        <f t="shared" si="15"/>
        <v>1</v>
      </c>
      <c r="K373" s="11">
        <v>34527</v>
      </c>
      <c r="L373" s="58" t="s">
        <v>1122</v>
      </c>
      <c r="M373" s="8">
        <f t="shared" si="16"/>
        <v>2.8962840675413442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3</v>
      </c>
      <c r="G375" s="7">
        <v>6</v>
      </c>
      <c r="H375" s="7">
        <v>4</v>
      </c>
      <c r="I375" s="7">
        <v>5</v>
      </c>
      <c r="J375" s="13">
        <f t="shared" si="15"/>
        <v>18</v>
      </c>
      <c r="K375" s="11">
        <v>23212</v>
      </c>
      <c r="L375" s="58" t="s">
        <v>1121</v>
      </c>
      <c r="M375" s="8">
        <f t="shared" si="16"/>
        <v>77.546096846458724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2</v>
      </c>
      <c r="G380" s="7">
        <v>0</v>
      </c>
      <c r="H380" s="7">
        <v>0</v>
      </c>
      <c r="I380" s="7">
        <v>0</v>
      </c>
      <c r="J380" s="13">
        <f t="shared" si="15"/>
        <v>2</v>
      </c>
      <c r="K380" s="11">
        <v>12212</v>
      </c>
      <c r="L380" s="58" t="s">
        <v>1121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0</v>
      </c>
      <c r="G382" s="7">
        <v>1</v>
      </c>
      <c r="H382" s="7">
        <v>0</v>
      </c>
      <c r="I382" s="7">
        <v>1</v>
      </c>
      <c r="J382" s="13">
        <f t="shared" si="15"/>
        <v>2</v>
      </c>
      <c r="K382" s="11">
        <v>15102</v>
      </c>
      <c r="L382" s="58" t="s">
        <v>1121</v>
      </c>
      <c r="M382" s="8">
        <f t="shared" si="16"/>
        <v>13.243279035889287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1</v>
      </c>
      <c r="G385" s="7">
        <v>0</v>
      </c>
      <c r="H385" s="7">
        <v>0</v>
      </c>
      <c r="I385" s="7">
        <v>0</v>
      </c>
      <c r="J385" s="13">
        <f t="shared" si="15"/>
        <v>1</v>
      </c>
      <c r="K385" s="11">
        <v>11037</v>
      </c>
      <c r="L385" s="58" t="s">
        <v>1121</v>
      </c>
      <c r="M385" s="8">
        <f t="shared" si="16"/>
        <v>9.0604330887016395</v>
      </c>
      <c r="N385" s="7" t="str">
        <f t="shared" si="17"/>
        <v>Baixa</v>
      </c>
      <c r="O385" s="75"/>
      <c r="P385" s="75"/>
      <c r="Q385" s="75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0</v>
      </c>
      <c r="G386" s="7">
        <v>2</v>
      </c>
      <c r="H386" s="7">
        <v>0</v>
      </c>
      <c r="I386" s="7">
        <v>1</v>
      </c>
      <c r="J386" s="13">
        <f t="shared" si="15"/>
        <v>3</v>
      </c>
      <c r="K386" s="11">
        <v>16014</v>
      </c>
      <c r="L386" s="58" t="s">
        <v>1121</v>
      </c>
      <c r="M386" s="8">
        <f t="shared" si="16"/>
        <v>18.733608092918697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2</v>
      </c>
      <c r="G390" s="7">
        <v>1</v>
      </c>
      <c r="H390" s="7">
        <v>0</v>
      </c>
      <c r="I390" s="7">
        <v>0</v>
      </c>
      <c r="J390" s="13">
        <f t="shared" si="18"/>
        <v>3</v>
      </c>
      <c r="K390" s="11">
        <v>6039</v>
      </c>
      <c r="L390" s="58" t="s">
        <v>1121</v>
      </c>
      <c r="M390" s="8">
        <f t="shared" si="19"/>
        <v>49.677098857426728</v>
      </c>
      <c r="N390" s="7" t="str">
        <f t="shared" si="20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5</v>
      </c>
      <c r="G391" s="7">
        <v>0</v>
      </c>
      <c r="H391" s="7">
        <v>1</v>
      </c>
      <c r="I391" s="7">
        <v>3</v>
      </c>
      <c r="J391" s="13">
        <f t="shared" si="18"/>
        <v>9</v>
      </c>
      <c r="K391" s="11">
        <v>104067</v>
      </c>
      <c r="L391" s="58" t="s">
        <v>1124</v>
      </c>
      <c r="M391" s="8">
        <f t="shared" si="19"/>
        <v>8.6482746692034933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0</v>
      </c>
      <c r="G393" s="7">
        <v>0</v>
      </c>
      <c r="H393" s="7">
        <v>1</v>
      </c>
      <c r="I393" s="7">
        <v>0</v>
      </c>
      <c r="J393" s="13">
        <f t="shared" si="18"/>
        <v>1</v>
      </c>
      <c r="K393" s="11">
        <v>38822</v>
      </c>
      <c r="L393" s="58" t="s">
        <v>1122</v>
      </c>
      <c r="M393" s="8">
        <f t="shared" si="19"/>
        <v>2.575859048992839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3</v>
      </c>
      <c r="I395" s="7">
        <v>0</v>
      </c>
      <c r="J395" s="13">
        <f t="shared" si="18"/>
        <v>5</v>
      </c>
      <c r="K395" s="11">
        <v>19858</v>
      </c>
      <c r="L395" s="58" t="s">
        <v>1121</v>
      </c>
      <c r="M395" s="8">
        <f t="shared" si="19"/>
        <v>25.178769261758486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7</v>
      </c>
      <c r="H401" s="7">
        <v>0</v>
      </c>
      <c r="I401" s="7">
        <v>2</v>
      </c>
      <c r="J401" s="13">
        <f t="shared" si="18"/>
        <v>9</v>
      </c>
      <c r="K401" s="11">
        <v>5378</v>
      </c>
      <c r="L401" s="58" t="s">
        <v>1121</v>
      </c>
      <c r="M401" s="8">
        <f t="shared" si="19"/>
        <v>167.34845667534401</v>
      </c>
      <c r="N401" s="7" t="str">
        <f t="shared" si="20"/>
        <v>Média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1</v>
      </c>
      <c r="G407" s="7">
        <v>0</v>
      </c>
      <c r="H407" s="7">
        <v>0</v>
      </c>
      <c r="I407" s="7">
        <v>0</v>
      </c>
      <c r="J407" s="13">
        <f t="shared" si="18"/>
        <v>1</v>
      </c>
      <c r="K407" s="11">
        <v>7645</v>
      </c>
      <c r="L407" s="58" t="s">
        <v>1121</v>
      </c>
      <c r="M407" s="8">
        <f t="shared" si="19"/>
        <v>13.080444735120993</v>
      </c>
      <c r="N407" s="7" t="str">
        <f t="shared" si="20"/>
        <v>Baixa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1</v>
      </c>
      <c r="G415" s="7">
        <v>0</v>
      </c>
      <c r="H415" s="7">
        <v>0</v>
      </c>
      <c r="I415" s="7">
        <v>1</v>
      </c>
      <c r="J415" s="13">
        <f t="shared" si="18"/>
        <v>2</v>
      </c>
      <c r="K415" s="11">
        <v>79387</v>
      </c>
      <c r="L415" s="58" t="s">
        <v>1123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3</v>
      </c>
      <c r="G418" s="7">
        <v>1</v>
      </c>
      <c r="H418" s="7">
        <v>0</v>
      </c>
      <c r="I418" s="7">
        <v>0</v>
      </c>
      <c r="J418" s="13">
        <f t="shared" si="18"/>
        <v>4</v>
      </c>
      <c r="K418" s="11">
        <v>10780</v>
      </c>
      <c r="L418" s="58" t="s">
        <v>1121</v>
      </c>
      <c r="M418" s="8">
        <f t="shared" si="19"/>
        <v>37.105751391465674</v>
      </c>
      <c r="N418" s="7" t="str">
        <f t="shared" si="20"/>
        <v>Baixa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20</v>
      </c>
      <c r="G421" s="7">
        <v>21</v>
      </c>
      <c r="H421" s="7">
        <v>24</v>
      </c>
      <c r="I421" s="7">
        <v>41</v>
      </c>
      <c r="J421" s="13">
        <f t="shared" si="18"/>
        <v>106</v>
      </c>
      <c r="K421" s="11">
        <v>4844</v>
      </c>
      <c r="L421" s="58" t="s">
        <v>1121</v>
      </c>
      <c r="M421" s="8">
        <f t="shared" si="19"/>
        <v>2188.2741535920727</v>
      </c>
      <c r="N421" s="7" t="str">
        <f t="shared" si="20"/>
        <v>Muito Alta</v>
      </c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0</v>
      </c>
      <c r="G423" s="7">
        <v>2</v>
      </c>
      <c r="H423" s="7">
        <v>0</v>
      </c>
      <c r="I423" s="7">
        <v>0</v>
      </c>
      <c r="J423" s="13">
        <f t="shared" si="18"/>
        <v>2</v>
      </c>
      <c r="K423" s="11">
        <v>564310</v>
      </c>
      <c r="L423" s="58" t="s">
        <v>1125</v>
      </c>
      <c r="M423" s="8">
        <f t="shared" si="19"/>
        <v>0.35441512643759637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1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1</v>
      </c>
      <c r="G428" s="7">
        <v>0</v>
      </c>
      <c r="H428" s="7">
        <v>0</v>
      </c>
      <c r="I428" s="7">
        <v>0</v>
      </c>
      <c r="J428" s="13">
        <f t="shared" si="18"/>
        <v>1</v>
      </c>
      <c r="K428" s="11">
        <v>7627</v>
      </c>
      <c r="L428" s="58" t="s">
        <v>1121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3</v>
      </c>
      <c r="G434" s="7">
        <v>1</v>
      </c>
      <c r="H434" s="7">
        <v>0</v>
      </c>
      <c r="I434" s="7">
        <v>0</v>
      </c>
      <c r="J434" s="13">
        <f t="shared" si="18"/>
        <v>4</v>
      </c>
      <c r="K434" s="11">
        <v>63359</v>
      </c>
      <c r="L434" s="58" t="s">
        <v>1122</v>
      </c>
      <c r="M434" s="8">
        <f t="shared" si="19"/>
        <v>6.3132309537713658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2</v>
      </c>
      <c r="H440" s="7">
        <v>1</v>
      </c>
      <c r="I440" s="7">
        <v>0</v>
      </c>
      <c r="J440" s="13">
        <f t="shared" si="18"/>
        <v>3</v>
      </c>
      <c r="K440" s="11">
        <v>102728</v>
      </c>
      <c r="L440" s="58" t="s">
        <v>1124</v>
      </c>
      <c r="M440" s="8">
        <f t="shared" si="19"/>
        <v>2.9203333073748148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5</v>
      </c>
      <c r="G442" s="7">
        <v>6</v>
      </c>
      <c r="H442" s="7">
        <v>5</v>
      </c>
      <c r="I442" s="7">
        <v>9</v>
      </c>
      <c r="J442" s="13">
        <f t="shared" si="18"/>
        <v>25</v>
      </c>
      <c r="K442" s="11">
        <v>4915</v>
      </c>
      <c r="L442" s="58" t="s">
        <v>1121</v>
      </c>
      <c r="M442" s="8">
        <f t="shared" si="19"/>
        <v>508.64699898270601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0</v>
      </c>
      <c r="H443" s="7">
        <v>0</v>
      </c>
      <c r="I443" s="7">
        <v>0</v>
      </c>
      <c r="J443" s="13">
        <f t="shared" si="18"/>
        <v>1</v>
      </c>
      <c r="K443" s="11">
        <v>52532</v>
      </c>
      <c r="L443" s="58" t="s">
        <v>1122</v>
      </c>
      <c r="M443" s="8">
        <f t="shared" si="19"/>
        <v>1.9036016142541687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2</v>
      </c>
      <c r="H447" s="7">
        <v>1</v>
      </c>
      <c r="I447" s="7">
        <v>0</v>
      </c>
      <c r="J447" s="13">
        <f t="shared" si="18"/>
        <v>3</v>
      </c>
      <c r="K447" s="11">
        <v>9008</v>
      </c>
      <c r="L447" s="58" t="s">
        <v>1121</v>
      </c>
      <c r="M447" s="8">
        <f t="shared" si="19"/>
        <v>33.303730017761993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1</v>
      </c>
      <c r="G451" s="7">
        <v>2</v>
      </c>
      <c r="H451" s="7">
        <v>0</v>
      </c>
      <c r="I451" s="7">
        <v>2</v>
      </c>
      <c r="J451" s="13">
        <f t="shared" si="18"/>
        <v>5</v>
      </c>
      <c r="K451" s="11">
        <v>18172</v>
      </c>
      <c r="L451" s="58" t="s">
        <v>1121</v>
      </c>
      <c r="M451" s="8">
        <f t="shared" si="19"/>
        <v>27.514858023332597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1</v>
      </c>
      <c r="H453" s="7">
        <v>1</v>
      </c>
      <c r="I453" s="7">
        <v>1</v>
      </c>
      <c r="J453" s="13">
        <f t="shared" ref="J453:J516" si="21">F453+G453+H453+I453</f>
        <v>3</v>
      </c>
      <c r="K453" s="11">
        <v>41844</v>
      </c>
      <c r="L453" s="58" t="s">
        <v>1122</v>
      </c>
      <c r="M453" s="8">
        <f t="shared" ref="M453:M516" si="22">(J453/K453)*100000</f>
        <v>7.1694866647548032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Baixa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1</v>
      </c>
      <c r="J456" s="13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3</v>
      </c>
      <c r="G458" s="7">
        <v>2</v>
      </c>
      <c r="H458" s="7">
        <v>0</v>
      </c>
      <c r="I458" s="7">
        <v>1</v>
      </c>
      <c r="J458" s="13">
        <f t="shared" si="21"/>
        <v>6</v>
      </c>
      <c r="K458" s="11">
        <v>89256</v>
      </c>
      <c r="L458" s="58" t="s">
        <v>1123</v>
      </c>
      <c r="M458" s="8">
        <f t="shared" si="22"/>
        <v>6.7222371605270235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1</v>
      </c>
      <c r="G464" s="7">
        <v>0</v>
      </c>
      <c r="H464" s="7">
        <v>0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0</v>
      </c>
      <c r="G470" s="7">
        <v>1</v>
      </c>
      <c r="H470" s="7">
        <v>0</v>
      </c>
      <c r="I470" s="7">
        <v>1</v>
      </c>
      <c r="J470" s="13">
        <f t="shared" si="21"/>
        <v>2</v>
      </c>
      <c r="K470" s="11">
        <v>13330</v>
      </c>
      <c r="L470" s="58" t="s">
        <v>1121</v>
      </c>
      <c r="M470" s="8">
        <f t="shared" si="22"/>
        <v>15.003750937734434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</v>
      </c>
      <c r="G474" s="7">
        <v>1</v>
      </c>
      <c r="H474" s="7">
        <v>1</v>
      </c>
      <c r="I474" s="7">
        <v>0</v>
      </c>
      <c r="J474" s="13">
        <f t="shared" si="21"/>
        <v>3</v>
      </c>
      <c r="K474" s="11">
        <v>30798</v>
      </c>
      <c r="L474" s="58" t="s">
        <v>1122</v>
      </c>
      <c r="M474" s="8">
        <f t="shared" si="22"/>
        <v>9.7408922657315404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1</v>
      </c>
      <c r="I483" s="7">
        <v>8</v>
      </c>
      <c r="J483" s="13">
        <f t="shared" si="21"/>
        <v>9</v>
      </c>
      <c r="K483" s="11">
        <v>20882</v>
      </c>
      <c r="L483" s="58" t="s">
        <v>1121</v>
      </c>
      <c r="M483" s="8">
        <f t="shared" si="22"/>
        <v>43.099319988506849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1</v>
      </c>
      <c r="G486" s="7">
        <v>0</v>
      </c>
      <c r="H486" s="7">
        <v>0</v>
      </c>
      <c r="I486" s="7">
        <v>0</v>
      </c>
      <c r="J486" s="13">
        <f t="shared" si="21"/>
        <v>1</v>
      </c>
      <c r="K486" s="11">
        <v>5666</v>
      </c>
      <c r="L486" s="58" t="s">
        <v>1121</v>
      </c>
      <c r="M486" s="8">
        <f t="shared" si="22"/>
        <v>17.649135192375574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0</v>
      </c>
      <c r="H487" s="7">
        <v>0</v>
      </c>
      <c r="I487" s="7">
        <v>0</v>
      </c>
      <c r="J487" s="13">
        <f t="shared" si="21"/>
        <v>1</v>
      </c>
      <c r="K487" s="11">
        <v>31471</v>
      </c>
      <c r="L487" s="58" t="s">
        <v>1122</v>
      </c>
      <c r="M487" s="8">
        <f t="shared" si="22"/>
        <v>3.1775285183184523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4</v>
      </c>
      <c r="G489" s="7">
        <v>0</v>
      </c>
      <c r="H489" s="7">
        <v>0</v>
      </c>
      <c r="I489" s="7">
        <v>0</v>
      </c>
      <c r="J489" s="13">
        <f t="shared" si="21"/>
        <v>4</v>
      </c>
      <c r="K489" s="11">
        <v>13557</v>
      </c>
      <c r="L489" s="58" t="s">
        <v>1121</v>
      </c>
      <c r="M489" s="8">
        <f t="shared" si="22"/>
        <v>29.505052740281776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</v>
      </c>
      <c r="G498" s="7">
        <v>5</v>
      </c>
      <c r="H498" s="7">
        <v>3</v>
      </c>
      <c r="I498" s="7">
        <v>3</v>
      </c>
      <c r="J498" s="13">
        <f t="shared" si="21"/>
        <v>12</v>
      </c>
      <c r="K498" s="11">
        <v>20999</v>
      </c>
      <c r="L498" s="58" t="s">
        <v>1121</v>
      </c>
      <c r="M498" s="8">
        <f t="shared" si="22"/>
        <v>57.145578360874325</v>
      </c>
      <c r="N498" s="7" t="str">
        <f t="shared" si="23"/>
        <v>Baixa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5"/>
      <c r="P499" s="75"/>
      <c r="Q499" s="75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2</v>
      </c>
      <c r="G501" s="7">
        <v>1</v>
      </c>
      <c r="H501" s="7">
        <v>1</v>
      </c>
      <c r="I501" s="7">
        <v>0</v>
      </c>
      <c r="J501" s="13">
        <f t="shared" si="21"/>
        <v>4</v>
      </c>
      <c r="K501" s="11">
        <v>47682</v>
      </c>
      <c r="L501" s="58" t="s">
        <v>1122</v>
      </c>
      <c r="M501" s="8">
        <f t="shared" si="22"/>
        <v>8.3889098611635422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10</v>
      </c>
      <c r="G505" s="7">
        <v>3</v>
      </c>
      <c r="H505" s="7">
        <v>3</v>
      </c>
      <c r="I505" s="7">
        <v>1</v>
      </c>
      <c r="J505" s="13">
        <f t="shared" si="21"/>
        <v>17</v>
      </c>
      <c r="K505" s="11">
        <v>404804</v>
      </c>
      <c r="L505" s="58" t="s">
        <v>1125</v>
      </c>
      <c r="M505" s="8">
        <f t="shared" si="22"/>
        <v>4.1995632454224765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1</v>
      </c>
      <c r="G507" s="7">
        <v>3</v>
      </c>
      <c r="H507" s="7">
        <v>0</v>
      </c>
      <c r="I507" s="7">
        <v>3</v>
      </c>
      <c r="J507" s="13">
        <f t="shared" si="21"/>
        <v>7</v>
      </c>
      <c r="K507" s="11">
        <v>8815</v>
      </c>
      <c r="L507" s="58" t="s">
        <v>1121</v>
      </c>
      <c r="M507" s="8">
        <f t="shared" si="22"/>
        <v>79.410096426545664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0</v>
      </c>
      <c r="G511" s="7">
        <v>1</v>
      </c>
      <c r="H511" s="7">
        <v>3</v>
      </c>
      <c r="I511" s="7">
        <v>1</v>
      </c>
      <c r="J511" s="13">
        <f t="shared" si="21"/>
        <v>5</v>
      </c>
      <c r="K511" s="11">
        <v>108113</v>
      </c>
      <c r="L511" s="58" t="s">
        <v>1124</v>
      </c>
      <c r="M511" s="8">
        <f t="shared" si="22"/>
        <v>4.6247907282195477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1</v>
      </c>
      <c r="I512" s="7">
        <v>1</v>
      </c>
      <c r="J512" s="13">
        <f t="shared" si="21"/>
        <v>2</v>
      </c>
      <c r="K512" s="11">
        <v>26997</v>
      </c>
      <c r="L512" s="58" t="s">
        <v>1122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1</v>
      </c>
      <c r="G513" s="7">
        <v>0</v>
      </c>
      <c r="H513" s="7">
        <v>0</v>
      </c>
      <c r="I513" s="7">
        <v>0</v>
      </c>
      <c r="J513" s="13">
        <f t="shared" si="21"/>
        <v>1</v>
      </c>
      <c r="K513" s="11">
        <v>20594</v>
      </c>
      <c r="L513" s="58" t="s">
        <v>1121</v>
      </c>
      <c r="M513" s="8">
        <f t="shared" si="22"/>
        <v>4.8557832378362633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1</v>
      </c>
      <c r="H520" s="7">
        <v>0</v>
      </c>
      <c r="I520" s="7">
        <v>2</v>
      </c>
      <c r="J520" s="13">
        <f t="shared" si="24"/>
        <v>4</v>
      </c>
      <c r="K520" s="11">
        <v>26709</v>
      </c>
      <c r="L520" s="58" t="s">
        <v>1122</v>
      </c>
      <c r="M520" s="8">
        <f t="shared" si="25"/>
        <v>14.976225242427645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3</v>
      </c>
      <c r="G524" s="7">
        <v>0</v>
      </c>
      <c r="H524" s="7">
        <v>0</v>
      </c>
      <c r="I524" s="7">
        <v>1</v>
      </c>
      <c r="J524" s="13">
        <f t="shared" si="24"/>
        <v>4</v>
      </c>
      <c r="K524" s="11">
        <v>93577</v>
      </c>
      <c r="L524" s="58" t="s">
        <v>1123</v>
      </c>
      <c r="M524" s="8">
        <f t="shared" si="25"/>
        <v>4.2745546448379406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1</v>
      </c>
      <c r="G529" s="7">
        <v>0</v>
      </c>
      <c r="H529" s="7">
        <v>1</v>
      </c>
      <c r="I529" s="7">
        <v>2</v>
      </c>
      <c r="J529" s="13">
        <f t="shared" si="24"/>
        <v>4</v>
      </c>
      <c r="K529" s="11">
        <v>99770</v>
      </c>
      <c r="L529" s="58" t="s">
        <v>1123</v>
      </c>
      <c r="M529" s="8">
        <f t="shared" si="25"/>
        <v>4.0092212087801951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1</v>
      </c>
      <c r="H530" s="7">
        <v>0</v>
      </c>
      <c r="I530" s="7">
        <v>0</v>
      </c>
      <c r="J530" s="13">
        <f t="shared" si="24"/>
        <v>1</v>
      </c>
      <c r="K530" s="11">
        <v>5718</v>
      </c>
      <c r="L530" s="58" t="s">
        <v>1121</v>
      </c>
      <c r="M530" s="8">
        <f t="shared" si="25"/>
        <v>17.488632388947185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1</v>
      </c>
      <c r="G532" s="7">
        <v>0</v>
      </c>
      <c r="H532" s="7">
        <v>0</v>
      </c>
      <c r="I532" s="7">
        <v>3</v>
      </c>
      <c r="J532" s="13">
        <f t="shared" si="24"/>
        <v>4</v>
      </c>
      <c r="K532" s="11">
        <v>10731</v>
      </c>
      <c r="L532" s="58" t="s">
        <v>1121</v>
      </c>
      <c r="M532" s="8">
        <f t="shared" si="25"/>
        <v>37.275184046221227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1</v>
      </c>
      <c r="H537" s="7">
        <v>1</v>
      </c>
      <c r="I537" s="7">
        <v>0</v>
      </c>
      <c r="J537" s="13">
        <f t="shared" si="24"/>
        <v>2</v>
      </c>
      <c r="K537" s="11">
        <v>41529</v>
      </c>
      <c r="L537" s="58" t="s">
        <v>1122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1</v>
      </c>
      <c r="H542" s="7">
        <v>1</v>
      </c>
      <c r="I542" s="7">
        <v>0</v>
      </c>
      <c r="J542" s="13">
        <f t="shared" si="24"/>
        <v>2</v>
      </c>
      <c r="K542" s="11">
        <v>39121</v>
      </c>
      <c r="L542" s="58" t="s">
        <v>1122</v>
      </c>
      <c r="M542" s="8">
        <f t="shared" si="25"/>
        <v>5.1123437539940184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1</v>
      </c>
      <c r="H544" s="7">
        <v>1</v>
      </c>
      <c r="I544" s="7">
        <v>0</v>
      </c>
      <c r="J544" s="13">
        <f t="shared" si="24"/>
        <v>2</v>
      </c>
      <c r="K544" s="11">
        <v>73994</v>
      </c>
      <c r="L544" s="58" t="s">
        <v>1123</v>
      </c>
      <c r="M544" s="8">
        <f t="shared" si="25"/>
        <v>2.70292185852907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4</v>
      </c>
      <c r="I546" s="7">
        <v>0</v>
      </c>
      <c r="J546" s="13">
        <f t="shared" si="24"/>
        <v>4</v>
      </c>
      <c r="K546" s="11">
        <v>6332</v>
      </c>
      <c r="L546" s="58" t="s">
        <v>1121</v>
      </c>
      <c r="M546" s="8">
        <f t="shared" si="25"/>
        <v>63.171193935565377</v>
      </c>
      <c r="N546" s="7" t="str">
        <f t="shared" si="26"/>
        <v>Baixa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4</v>
      </c>
      <c r="G555" s="7">
        <v>7</v>
      </c>
      <c r="H555" s="7">
        <v>6</v>
      </c>
      <c r="I555" s="7">
        <v>3</v>
      </c>
      <c r="J555" s="13">
        <f t="shared" si="24"/>
        <v>20</v>
      </c>
      <c r="K555" s="11">
        <v>93101</v>
      </c>
      <c r="L555" s="58" t="s">
        <v>1123</v>
      </c>
      <c r="M555" s="8">
        <f t="shared" si="25"/>
        <v>21.482046379738133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1</v>
      </c>
      <c r="I557" s="7">
        <v>0</v>
      </c>
      <c r="J557" s="13">
        <f t="shared" si="24"/>
        <v>1</v>
      </c>
      <c r="K557" s="11">
        <v>21418</v>
      </c>
      <c r="L557" s="58" t="s">
        <v>1121</v>
      </c>
      <c r="M557" s="8">
        <f t="shared" si="25"/>
        <v>4.6689700252124382</v>
      </c>
      <c r="N557" s="7" t="str">
        <f t="shared" si="26"/>
        <v>Baixa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1</v>
      </c>
      <c r="J560" s="13">
        <f t="shared" si="24"/>
        <v>1</v>
      </c>
      <c r="K560" s="11">
        <v>16294</v>
      </c>
      <c r="L560" s="58" t="s">
        <v>1121</v>
      </c>
      <c r="M560" s="8">
        <f t="shared" si="25"/>
        <v>6.1372284276420768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2</v>
      </c>
      <c r="G564" s="7">
        <v>8</v>
      </c>
      <c r="H564" s="7">
        <v>8</v>
      </c>
      <c r="I564" s="7">
        <v>4</v>
      </c>
      <c r="J564" s="13">
        <f t="shared" si="24"/>
        <v>22</v>
      </c>
      <c r="K564" s="11">
        <v>113998</v>
      </c>
      <c r="L564" s="58" t="s">
        <v>1124</v>
      </c>
      <c r="M564" s="8">
        <f t="shared" si="25"/>
        <v>19.298584185687471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7</v>
      </c>
      <c r="G566" s="7">
        <v>13</v>
      </c>
      <c r="H566" s="7">
        <v>13</v>
      </c>
      <c r="I566" s="7">
        <v>21</v>
      </c>
      <c r="J566" s="13">
        <f t="shared" si="24"/>
        <v>54</v>
      </c>
      <c r="K566" s="11">
        <v>150833</v>
      </c>
      <c r="L566" s="58" t="s">
        <v>1124</v>
      </c>
      <c r="M566" s="8">
        <f t="shared" si="25"/>
        <v>35.801184091014562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</v>
      </c>
      <c r="G567" s="7">
        <v>0</v>
      </c>
      <c r="H567" s="7">
        <v>2</v>
      </c>
      <c r="I567" s="7">
        <v>1</v>
      </c>
      <c r="J567" s="13">
        <f t="shared" si="24"/>
        <v>4</v>
      </c>
      <c r="K567" s="11">
        <v>90041</v>
      </c>
      <c r="L567" s="58" t="s">
        <v>1123</v>
      </c>
      <c r="M567" s="8">
        <f t="shared" si="25"/>
        <v>4.4424206750258213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5"/>
      <c r="P572" s="75"/>
      <c r="Q572" s="75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1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2</v>
      </c>
      <c r="G581" s="7">
        <v>0</v>
      </c>
      <c r="H581" s="7">
        <v>0</v>
      </c>
      <c r="I581" s="7">
        <v>1</v>
      </c>
      <c r="J581" s="13">
        <f t="shared" ref="J581:J644" si="27">F581+G581+H581+I581</f>
        <v>3</v>
      </c>
      <c r="K581" s="11">
        <v>63789</v>
      </c>
      <c r="L581" s="58" t="s">
        <v>1122</v>
      </c>
      <c r="M581" s="8">
        <f t="shared" ref="M581:M644" si="28">(J581/K581)*100000</f>
        <v>4.7030052203357942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0</v>
      </c>
      <c r="G585" s="7">
        <v>2</v>
      </c>
      <c r="H585" s="7">
        <v>0</v>
      </c>
      <c r="I585" s="7">
        <v>2</v>
      </c>
      <c r="J585" s="13">
        <f t="shared" si="27"/>
        <v>4</v>
      </c>
      <c r="K585" s="11">
        <v>11249</v>
      </c>
      <c r="L585" s="58" t="s">
        <v>1121</v>
      </c>
      <c r="M585" s="8">
        <f t="shared" si="28"/>
        <v>35.558716330340474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7</v>
      </c>
      <c r="G588" s="7">
        <v>1</v>
      </c>
      <c r="H588" s="7">
        <v>0</v>
      </c>
      <c r="I588" s="7">
        <v>1</v>
      </c>
      <c r="J588" s="13">
        <f t="shared" si="27"/>
        <v>9</v>
      </c>
      <c r="K588" s="11">
        <v>6847</v>
      </c>
      <c r="L588" s="58" t="s">
        <v>1121</v>
      </c>
      <c r="M588" s="8">
        <f t="shared" si="28"/>
        <v>131.44442821673724</v>
      </c>
      <c r="N588" s="7" t="str">
        <f t="shared" si="29"/>
        <v>Média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1</v>
      </c>
      <c r="G591" s="7">
        <v>0</v>
      </c>
      <c r="H591" s="7">
        <v>0</v>
      </c>
      <c r="I591" s="7">
        <v>0</v>
      </c>
      <c r="J591" s="13">
        <f t="shared" si="27"/>
        <v>1</v>
      </c>
      <c r="K591" s="11">
        <v>8426</v>
      </c>
      <c r="L591" s="58" t="s">
        <v>1121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1</v>
      </c>
      <c r="J594" s="13">
        <f t="shared" si="27"/>
        <v>1</v>
      </c>
      <c r="K594" s="11">
        <v>4955</v>
      </c>
      <c r="L594" s="58" t="s">
        <v>1121</v>
      </c>
      <c r="M594" s="8">
        <f t="shared" si="28"/>
        <v>20.181634712411707</v>
      </c>
      <c r="N594" s="7" t="str">
        <f t="shared" si="29"/>
        <v>Baixa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8</v>
      </c>
      <c r="G596" s="7">
        <v>6</v>
      </c>
      <c r="H596" s="7">
        <v>2</v>
      </c>
      <c r="I596" s="7">
        <v>0</v>
      </c>
      <c r="J596" s="13">
        <f t="shared" si="27"/>
        <v>16</v>
      </c>
      <c r="K596" s="11">
        <v>4894</v>
      </c>
      <c r="L596" s="58" t="s">
        <v>1121</v>
      </c>
      <c r="M596" s="8">
        <f t="shared" si="28"/>
        <v>326.93093583980385</v>
      </c>
      <c r="N596" s="7" t="str">
        <f t="shared" si="29"/>
        <v>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1</v>
      </c>
      <c r="H598" s="7">
        <v>0</v>
      </c>
      <c r="I598" s="7">
        <v>0</v>
      </c>
      <c r="J598" s="13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6</v>
      </c>
      <c r="G599" s="7">
        <v>0</v>
      </c>
      <c r="H599" s="7">
        <v>0</v>
      </c>
      <c r="I599" s="7">
        <v>0</v>
      </c>
      <c r="J599" s="13">
        <f t="shared" si="27"/>
        <v>6</v>
      </c>
      <c r="K599" s="11">
        <v>6044</v>
      </c>
      <c r="L599" s="58" t="s">
        <v>1121</v>
      </c>
      <c r="M599" s="8">
        <f t="shared" si="28"/>
        <v>99.27200529450694</v>
      </c>
      <c r="N599" s="7" t="str">
        <f t="shared" si="29"/>
        <v>Baixa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1</v>
      </c>
      <c r="I602" s="7">
        <v>0</v>
      </c>
      <c r="J602" s="13">
        <f t="shared" si="27"/>
        <v>1</v>
      </c>
      <c r="K602" s="11">
        <v>8550</v>
      </c>
      <c r="L602" s="58" t="s">
        <v>1121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</v>
      </c>
      <c r="G607" s="7">
        <v>2</v>
      </c>
      <c r="H607" s="7">
        <v>1</v>
      </c>
      <c r="I607" s="7">
        <v>1</v>
      </c>
      <c r="J607" s="13">
        <f t="shared" si="27"/>
        <v>5</v>
      </c>
      <c r="K607" s="11">
        <v>34456</v>
      </c>
      <c r="L607" s="58" t="s">
        <v>1122</v>
      </c>
      <c r="M607" s="8">
        <f t="shared" si="28"/>
        <v>14.511260738332945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1</v>
      </c>
      <c r="J608" s="13">
        <f t="shared" si="27"/>
        <v>1</v>
      </c>
      <c r="K608" s="11">
        <v>11968</v>
      </c>
      <c r="L608" s="58" t="s">
        <v>1121</v>
      </c>
      <c r="M608" s="8">
        <f t="shared" si="28"/>
        <v>8.355614973262032</v>
      </c>
      <c r="N608" s="7" t="str">
        <f t="shared" si="29"/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3</v>
      </c>
      <c r="G612" s="7">
        <v>1</v>
      </c>
      <c r="H612" s="7">
        <v>2</v>
      </c>
      <c r="I612" s="7">
        <v>0</v>
      </c>
      <c r="J612" s="13">
        <f t="shared" si="27"/>
        <v>6</v>
      </c>
      <c r="K612" s="11">
        <v>31583</v>
      </c>
      <c r="L612" s="58" t="s">
        <v>1122</v>
      </c>
      <c r="M612" s="8">
        <f t="shared" si="28"/>
        <v>18.997561979545956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0</v>
      </c>
      <c r="H613" s="7">
        <v>0</v>
      </c>
      <c r="I613" s="7">
        <v>0</v>
      </c>
      <c r="J613" s="13">
        <f t="shared" si="27"/>
        <v>1</v>
      </c>
      <c r="K613" s="11">
        <v>59605</v>
      </c>
      <c r="L613" s="58" t="s">
        <v>1122</v>
      </c>
      <c r="M613" s="8">
        <f t="shared" si="28"/>
        <v>1.6777116013757234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1</v>
      </c>
      <c r="G616" s="7">
        <v>0</v>
      </c>
      <c r="H616" s="7">
        <v>0</v>
      </c>
      <c r="I616" s="7">
        <v>0</v>
      </c>
      <c r="J616" s="13">
        <f t="shared" si="27"/>
        <v>1</v>
      </c>
      <c r="K616" s="11">
        <v>37950</v>
      </c>
      <c r="L616" s="58" t="s">
        <v>1122</v>
      </c>
      <c r="M616" s="8">
        <f t="shared" si="28"/>
        <v>2.6350461133069829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1</v>
      </c>
      <c r="G619" s="7">
        <v>0</v>
      </c>
      <c r="H619" s="7">
        <v>1</v>
      </c>
      <c r="I619" s="7">
        <v>0</v>
      </c>
      <c r="J619" s="13">
        <f t="shared" si="27"/>
        <v>2</v>
      </c>
      <c r="K619" s="11">
        <v>148862</v>
      </c>
      <c r="L619" s="58" t="s">
        <v>1124</v>
      </c>
      <c r="M619" s="8">
        <f t="shared" si="28"/>
        <v>1.3435262189141621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1</v>
      </c>
      <c r="I621" s="7">
        <v>0</v>
      </c>
      <c r="J621" s="13">
        <f t="shared" si="27"/>
        <v>1</v>
      </c>
      <c r="K621" s="11">
        <v>8979</v>
      </c>
      <c r="L621" s="58" t="s">
        <v>1121</v>
      </c>
      <c r="M621" s="8">
        <f t="shared" si="28"/>
        <v>11.137097672346586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1</v>
      </c>
      <c r="H625" s="7">
        <v>1</v>
      </c>
      <c r="I625" s="7">
        <v>0</v>
      </c>
      <c r="J625" s="13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2</v>
      </c>
      <c r="H626" s="7">
        <v>0</v>
      </c>
      <c r="I626" s="7">
        <v>0</v>
      </c>
      <c r="J626" s="13">
        <f t="shared" si="27"/>
        <v>2</v>
      </c>
      <c r="K626" s="11">
        <v>3676</v>
      </c>
      <c r="L626" s="58" t="s">
        <v>1121</v>
      </c>
      <c r="M626" s="8">
        <f t="shared" si="28"/>
        <v>54.406964091403701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</v>
      </c>
      <c r="G629" s="7">
        <v>0</v>
      </c>
      <c r="H629" s="7">
        <v>0</v>
      </c>
      <c r="I629" s="7">
        <v>0</v>
      </c>
      <c r="J629" s="13">
        <f t="shared" si="27"/>
        <v>1</v>
      </c>
      <c r="K629" s="11">
        <v>10629</v>
      </c>
      <c r="L629" s="58" t="s">
        <v>1121</v>
      </c>
      <c r="M629" s="8">
        <f t="shared" si="28"/>
        <v>9.408222786715589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1</v>
      </c>
      <c r="J633" s="13">
        <f t="shared" si="27"/>
        <v>1</v>
      </c>
      <c r="K633" s="11">
        <v>23814</v>
      </c>
      <c r="L633" s="58" t="s">
        <v>1121</v>
      </c>
      <c r="M633" s="8">
        <f t="shared" si="28"/>
        <v>4.1992105484168976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1</v>
      </c>
      <c r="G634" s="7">
        <v>0</v>
      </c>
      <c r="H634" s="7">
        <v>0</v>
      </c>
      <c r="I634" s="7">
        <v>0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2</v>
      </c>
      <c r="G637" s="7">
        <v>0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9</v>
      </c>
      <c r="G641" s="7">
        <v>4</v>
      </c>
      <c r="H641" s="7">
        <v>3</v>
      </c>
      <c r="I641" s="7">
        <v>0</v>
      </c>
      <c r="J641" s="13">
        <f t="shared" si="27"/>
        <v>16</v>
      </c>
      <c r="K641" s="11">
        <v>331045</v>
      </c>
      <c r="L641" s="58" t="s">
        <v>1124</v>
      </c>
      <c r="M641" s="8">
        <f t="shared" si="28"/>
        <v>4.8331797791840989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1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11</v>
      </c>
      <c r="G644" s="7">
        <v>1</v>
      </c>
      <c r="H644" s="7">
        <v>0</v>
      </c>
      <c r="I644" s="7">
        <v>0</v>
      </c>
      <c r="J644" s="13">
        <f t="shared" si="27"/>
        <v>12</v>
      </c>
      <c r="K644" s="11">
        <v>13659</v>
      </c>
      <c r="L644" s="58" t="s">
        <v>1121</v>
      </c>
      <c r="M644" s="8">
        <f t="shared" si="28"/>
        <v>87.854162090929066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3</v>
      </c>
      <c r="H645" s="7">
        <v>2</v>
      </c>
      <c r="I645" s="7">
        <v>2</v>
      </c>
      <c r="J645" s="13">
        <f t="shared" ref="J645:J708" si="30">F645+G645+H645+I645</f>
        <v>8</v>
      </c>
      <c r="K645" s="11">
        <v>5167</v>
      </c>
      <c r="L645" s="58" t="s">
        <v>1121</v>
      </c>
      <c r="M645" s="8">
        <f t="shared" ref="M645:M708" si="31">(J645/K645)*100000</f>
        <v>154.82872072769499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1</v>
      </c>
      <c r="H648" s="7">
        <v>0</v>
      </c>
      <c r="I648" s="7">
        <v>0</v>
      </c>
      <c r="J648" s="13">
        <f t="shared" si="30"/>
        <v>1</v>
      </c>
      <c r="K648" s="11">
        <v>5783</v>
      </c>
      <c r="L648" s="58" t="s">
        <v>1121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1</v>
      </c>
      <c r="I655" s="7">
        <v>0</v>
      </c>
      <c r="J655" s="13">
        <f t="shared" si="30"/>
        <v>1</v>
      </c>
      <c r="K655" s="11">
        <v>12957</v>
      </c>
      <c r="L655" s="58" t="s">
        <v>1121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2</v>
      </c>
      <c r="G658" s="7">
        <v>6</v>
      </c>
      <c r="H658" s="7">
        <v>1</v>
      </c>
      <c r="I658" s="7">
        <v>9</v>
      </c>
      <c r="J658" s="13">
        <f t="shared" si="30"/>
        <v>18</v>
      </c>
      <c r="K658" s="11">
        <v>7991</v>
      </c>
      <c r="L658" s="58" t="s">
        <v>1121</v>
      </c>
      <c r="M658" s="8">
        <f t="shared" si="31"/>
        <v>225.25341008634712</v>
      </c>
      <c r="N658" s="7" t="str">
        <f t="shared" si="32"/>
        <v>Média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5</v>
      </c>
      <c r="G663" s="7">
        <v>4</v>
      </c>
      <c r="H663" s="7">
        <v>2</v>
      </c>
      <c r="I663" s="7">
        <v>4</v>
      </c>
      <c r="J663" s="13">
        <f t="shared" si="30"/>
        <v>15</v>
      </c>
      <c r="K663" s="11">
        <v>135421</v>
      </c>
      <c r="L663" s="58" t="s">
        <v>1124</v>
      </c>
      <c r="M663" s="8">
        <f t="shared" si="31"/>
        <v>11.07656862672702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13</v>
      </c>
      <c r="G666" s="7">
        <v>10</v>
      </c>
      <c r="H666" s="7">
        <v>2</v>
      </c>
      <c r="I666" s="7">
        <v>0</v>
      </c>
      <c r="J666" s="13">
        <f t="shared" si="30"/>
        <v>25</v>
      </c>
      <c r="K666" s="11">
        <v>41349</v>
      </c>
      <c r="L666" s="58" t="s">
        <v>1122</v>
      </c>
      <c r="M666" s="8">
        <f t="shared" si="31"/>
        <v>60.460954315702921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2</v>
      </c>
      <c r="G679" s="7">
        <v>8</v>
      </c>
      <c r="H679" s="7">
        <v>2</v>
      </c>
      <c r="I679" s="7">
        <v>3</v>
      </c>
      <c r="J679" s="13">
        <f t="shared" si="30"/>
        <v>15</v>
      </c>
      <c r="K679" s="11">
        <v>218147</v>
      </c>
      <c r="L679" s="58" t="s">
        <v>1124</v>
      </c>
      <c r="M679" s="8">
        <f t="shared" si="31"/>
        <v>6.876097310529139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1</v>
      </c>
      <c r="G689" s="7">
        <v>0</v>
      </c>
      <c r="H689" s="7">
        <v>0</v>
      </c>
      <c r="I689" s="7">
        <v>0</v>
      </c>
      <c r="J689" s="13">
        <f t="shared" si="30"/>
        <v>1</v>
      </c>
      <c r="K689" s="11">
        <v>42751</v>
      </c>
      <c r="L689" s="58" t="s">
        <v>1122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0</v>
      </c>
      <c r="G691" s="7">
        <v>0</v>
      </c>
      <c r="H691" s="7">
        <v>0</v>
      </c>
      <c r="I691" s="7">
        <v>5</v>
      </c>
      <c r="J691" s="13">
        <f t="shared" si="30"/>
        <v>5</v>
      </c>
      <c r="K691" s="11">
        <v>19608</v>
      </c>
      <c r="L691" s="58" t="s">
        <v>1121</v>
      </c>
      <c r="M691" s="8">
        <f t="shared" si="31"/>
        <v>25.499796001631989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1</v>
      </c>
      <c r="G693" s="7">
        <v>0</v>
      </c>
      <c r="H693" s="7">
        <v>0</v>
      </c>
      <c r="I693" s="7">
        <v>0</v>
      </c>
      <c r="J693" s="13">
        <f t="shared" si="30"/>
        <v>1</v>
      </c>
      <c r="K693" s="11">
        <v>3853</v>
      </c>
      <c r="L693" s="58" t="s">
        <v>1121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1</v>
      </c>
      <c r="H702" s="7">
        <v>0</v>
      </c>
      <c r="I702" s="7">
        <v>0</v>
      </c>
      <c r="J702" s="13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2</v>
      </c>
      <c r="I707" s="7">
        <v>4</v>
      </c>
      <c r="J707" s="13">
        <f t="shared" si="30"/>
        <v>6</v>
      </c>
      <c r="K707" s="11">
        <v>28054</v>
      </c>
      <c r="L707" s="58" t="s">
        <v>1122</v>
      </c>
      <c r="M707" s="8">
        <f t="shared" si="31"/>
        <v>21.387324445711844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1</v>
      </c>
      <c r="J726" s="13">
        <f t="shared" si="33"/>
        <v>1</v>
      </c>
      <c r="K726" s="11">
        <v>10818</v>
      </c>
      <c r="L726" s="58" t="s">
        <v>1121</v>
      </c>
      <c r="M726" s="8">
        <f t="shared" si="34"/>
        <v>9.2438528378628213</v>
      </c>
      <c r="N726" s="7" t="str">
        <f t="shared" si="35"/>
        <v>Baixa</v>
      </c>
      <c r="O726" s="75"/>
      <c r="P726" s="75"/>
      <c r="Q726" s="7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1</v>
      </c>
      <c r="G727" s="7">
        <v>0</v>
      </c>
      <c r="H727" s="7">
        <v>0</v>
      </c>
      <c r="I727" s="7">
        <v>0</v>
      </c>
      <c r="J727" s="13">
        <f t="shared" si="33"/>
        <v>1</v>
      </c>
      <c r="K727" s="11">
        <v>3161</v>
      </c>
      <c r="L727" s="58" t="s">
        <v>1121</v>
      </c>
      <c r="M727" s="8">
        <f t="shared" si="34"/>
        <v>31.635558367605189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0</v>
      </c>
      <c r="G729" s="7">
        <v>2</v>
      </c>
      <c r="H729" s="7">
        <v>0</v>
      </c>
      <c r="I729" s="7">
        <v>0</v>
      </c>
      <c r="J729" s="13">
        <f t="shared" si="33"/>
        <v>2</v>
      </c>
      <c r="K729" s="11">
        <v>35145</v>
      </c>
      <c r="L729" s="58" t="s">
        <v>1122</v>
      </c>
      <c r="M729" s="8">
        <f t="shared" si="34"/>
        <v>5.6907099160620289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1</v>
      </c>
      <c r="G731" s="7">
        <v>0</v>
      </c>
      <c r="H731" s="7">
        <v>0</v>
      </c>
      <c r="I731" s="7">
        <v>0</v>
      </c>
      <c r="J731" s="13">
        <f t="shared" si="33"/>
        <v>1</v>
      </c>
      <c r="K731" s="11">
        <v>4896</v>
      </c>
      <c r="L731" s="58" t="s">
        <v>1121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1</v>
      </c>
      <c r="H733" s="7">
        <v>0</v>
      </c>
      <c r="I733" s="7">
        <v>0</v>
      </c>
      <c r="J733" s="13">
        <f t="shared" si="33"/>
        <v>2</v>
      </c>
      <c r="K733" s="11">
        <v>25235</v>
      </c>
      <c r="L733" s="58" t="s">
        <v>1122</v>
      </c>
      <c r="M733" s="8">
        <f t="shared" si="34"/>
        <v>7.9255002972062618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3</v>
      </c>
      <c r="G735" s="7">
        <v>0</v>
      </c>
      <c r="H735" s="7">
        <v>0</v>
      </c>
      <c r="I735" s="7">
        <v>1</v>
      </c>
      <c r="J735" s="13">
        <f t="shared" si="33"/>
        <v>4</v>
      </c>
      <c r="K735" s="11">
        <v>89653</v>
      </c>
      <c r="L735" s="58" t="s">
        <v>1123</v>
      </c>
      <c r="M735" s="8">
        <f t="shared" si="34"/>
        <v>4.461646570666904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1</v>
      </c>
      <c r="G739" s="7">
        <v>0</v>
      </c>
      <c r="H739" s="7">
        <v>0</v>
      </c>
      <c r="I739" s="7">
        <v>0</v>
      </c>
      <c r="J739" s="13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5</v>
      </c>
      <c r="G743" s="7">
        <v>1</v>
      </c>
      <c r="H743" s="7">
        <v>1</v>
      </c>
      <c r="I743" s="7">
        <v>3</v>
      </c>
      <c r="J743" s="13">
        <f t="shared" si="33"/>
        <v>10</v>
      </c>
      <c r="K743" s="11">
        <v>30989</v>
      </c>
      <c r="L743" s="58" t="s">
        <v>1122</v>
      </c>
      <c r="M743" s="8">
        <f t="shared" si="34"/>
        <v>32.269514989189716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2</v>
      </c>
      <c r="G747" s="7">
        <v>4</v>
      </c>
      <c r="H747" s="7">
        <v>3</v>
      </c>
      <c r="I747" s="7">
        <v>7</v>
      </c>
      <c r="J747" s="13">
        <f t="shared" si="33"/>
        <v>16</v>
      </c>
      <c r="K747" s="11">
        <v>4927</v>
      </c>
      <c r="L747" s="58" t="s">
        <v>1121</v>
      </c>
      <c r="M747" s="8">
        <f t="shared" si="34"/>
        <v>324.74122183884714</v>
      </c>
      <c r="N747" s="7" t="str">
        <f t="shared" si="35"/>
        <v>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</v>
      </c>
      <c r="G750" s="7">
        <v>0</v>
      </c>
      <c r="H750" s="7">
        <v>0</v>
      </c>
      <c r="I750" s="7">
        <v>0</v>
      </c>
      <c r="J750" s="13">
        <f t="shared" si="33"/>
        <v>1</v>
      </c>
      <c r="K750" s="11">
        <v>5454</v>
      </c>
      <c r="L750" s="58" t="s">
        <v>1121</v>
      </c>
      <c r="M750" s="8">
        <f t="shared" si="34"/>
        <v>18.335166850018336</v>
      </c>
      <c r="N750" s="7" t="str">
        <f t="shared" si="35"/>
        <v>Baixa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1</v>
      </c>
      <c r="G754" s="7">
        <v>0</v>
      </c>
      <c r="H754" s="7">
        <v>0</v>
      </c>
      <c r="I754" s="7">
        <v>0</v>
      </c>
      <c r="J754" s="13">
        <f t="shared" si="33"/>
        <v>1</v>
      </c>
      <c r="K754" s="11">
        <v>6933</v>
      </c>
      <c r="L754" s="58" t="s">
        <v>1121</v>
      </c>
      <c r="M754" s="8">
        <f t="shared" si="34"/>
        <v>14.423770373575653</v>
      </c>
      <c r="N754" s="7" t="str">
        <f t="shared" si="35"/>
        <v>Baixa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1</v>
      </c>
      <c r="H756" s="7">
        <v>0</v>
      </c>
      <c r="I756" s="7">
        <v>0</v>
      </c>
      <c r="J756" s="13">
        <f t="shared" si="33"/>
        <v>1</v>
      </c>
      <c r="K756" s="11">
        <v>5291</v>
      </c>
      <c r="L756" s="58" t="s">
        <v>1121</v>
      </c>
      <c r="M756" s="8">
        <f t="shared" si="34"/>
        <v>18.9000189000189</v>
      </c>
      <c r="N756" s="7" t="str">
        <f t="shared" si="35"/>
        <v>Baixa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8</v>
      </c>
      <c r="G757" s="7">
        <v>11</v>
      </c>
      <c r="H757" s="7">
        <v>3</v>
      </c>
      <c r="I757" s="7">
        <v>30</v>
      </c>
      <c r="J757" s="13">
        <f t="shared" si="33"/>
        <v>52</v>
      </c>
      <c r="K757" s="11">
        <v>7858</v>
      </c>
      <c r="L757" s="58" t="s">
        <v>1121</v>
      </c>
      <c r="M757" s="8">
        <f t="shared" si="34"/>
        <v>661.74599134639857</v>
      </c>
      <c r="N757" s="7" t="str">
        <f t="shared" si="35"/>
        <v>Muito Alta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2</v>
      </c>
      <c r="G762" s="7">
        <v>0</v>
      </c>
      <c r="H762" s="7">
        <v>0</v>
      </c>
      <c r="I762" s="7">
        <v>0</v>
      </c>
      <c r="J762" s="13">
        <f t="shared" si="33"/>
        <v>2</v>
      </c>
      <c r="K762" s="11">
        <v>6479</v>
      </c>
      <c r="L762" s="58" t="s">
        <v>1121</v>
      </c>
      <c r="M762" s="8">
        <f t="shared" si="34"/>
        <v>30.86896125945362</v>
      </c>
      <c r="N762" s="7" t="str">
        <f t="shared" si="35"/>
        <v>Baixa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</v>
      </c>
      <c r="G765" s="7">
        <v>1</v>
      </c>
      <c r="H765" s="7">
        <v>0</v>
      </c>
      <c r="I765" s="7">
        <v>2</v>
      </c>
      <c r="J765" s="13">
        <f t="shared" si="33"/>
        <v>4</v>
      </c>
      <c r="K765" s="11">
        <v>70450</v>
      </c>
      <c r="L765" s="58" t="s">
        <v>1123</v>
      </c>
      <c r="M765" s="8">
        <f t="shared" si="34"/>
        <v>5.6777856635911998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1</v>
      </c>
      <c r="H772" s="7">
        <v>0</v>
      </c>
      <c r="I772" s="7">
        <v>0</v>
      </c>
      <c r="J772" s="13">
        <f t="shared" si="33"/>
        <v>1</v>
      </c>
      <c r="K772" s="11">
        <v>6869</v>
      </c>
      <c r="L772" s="58" t="s">
        <v>1121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1</v>
      </c>
      <c r="H774" s="7">
        <v>0</v>
      </c>
      <c r="I774" s="7">
        <v>0</v>
      </c>
      <c r="J774" s="13">
        <f t="shared" si="36"/>
        <v>1</v>
      </c>
      <c r="K774" s="11">
        <v>32069</v>
      </c>
      <c r="L774" s="58" t="s">
        <v>1122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1</v>
      </c>
      <c r="H778" s="7">
        <v>0</v>
      </c>
      <c r="I778" s="7">
        <v>1</v>
      </c>
      <c r="J778" s="13">
        <f t="shared" si="36"/>
        <v>2</v>
      </c>
      <c r="K778" s="11">
        <v>7764</v>
      </c>
      <c r="L778" s="58" t="s">
        <v>1121</v>
      </c>
      <c r="M778" s="8">
        <f t="shared" si="37"/>
        <v>25.759917568263784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13</v>
      </c>
      <c r="G794" s="7">
        <v>3</v>
      </c>
      <c r="H794" s="7">
        <v>5</v>
      </c>
      <c r="I794" s="7">
        <v>5</v>
      </c>
      <c r="J794" s="13">
        <f t="shared" si="36"/>
        <v>26</v>
      </c>
      <c r="K794" s="11">
        <v>237286</v>
      </c>
      <c r="L794" s="58" t="s">
        <v>1124</v>
      </c>
      <c r="M794" s="8">
        <f t="shared" si="37"/>
        <v>10.957241472316108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5"/>
      <c r="P800" s="75"/>
      <c r="Q800" s="75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0</v>
      </c>
      <c r="G804" s="7">
        <v>2</v>
      </c>
      <c r="H804" s="7">
        <v>0</v>
      </c>
      <c r="I804" s="7">
        <v>0</v>
      </c>
      <c r="J804" s="13">
        <f t="shared" si="36"/>
        <v>2</v>
      </c>
      <c r="K804" s="11">
        <v>3119</v>
      </c>
      <c r="L804" s="58" t="s">
        <v>1121</v>
      </c>
      <c r="M804" s="8">
        <f t="shared" si="37"/>
        <v>64.123116383456235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2</v>
      </c>
      <c r="G810" s="7">
        <v>0</v>
      </c>
      <c r="H810" s="7">
        <v>1</v>
      </c>
      <c r="I810" s="7">
        <v>2</v>
      </c>
      <c r="J810" s="13">
        <f t="shared" si="36"/>
        <v>5</v>
      </c>
      <c r="K810" s="11">
        <v>140235</v>
      </c>
      <c r="L810" s="58" t="s">
        <v>1124</v>
      </c>
      <c r="M810" s="8">
        <f t="shared" si="37"/>
        <v>3.5654437194708883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3</v>
      </c>
      <c r="G811" s="7">
        <v>6</v>
      </c>
      <c r="H811" s="7">
        <v>2</v>
      </c>
      <c r="I811" s="7">
        <v>4</v>
      </c>
      <c r="J811" s="13">
        <f t="shared" si="36"/>
        <v>15</v>
      </c>
      <c r="K811" s="11">
        <v>89090</v>
      </c>
      <c r="L811" s="58" t="s">
        <v>1123</v>
      </c>
      <c r="M811" s="8">
        <f t="shared" si="37"/>
        <v>16.836906499045909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14</v>
      </c>
      <c r="G814" s="7">
        <v>17</v>
      </c>
      <c r="H814" s="7">
        <v>16</v>
      </c>
      <c r="I814" s="7">
        <v>24</v>
      </c>
      <c r="J814" s="13">
        <f t="shared" si="36"/>
        <v>71</v>
      </c>
      <c r="K814" s="11">
        <v>16602</v>
      </c>
      <c r="L814" s="58" t="s">
        <v>1121</v>
      </c>
      <c r="M814" s="8">
        <f t="shared" si="37"/>
        <v>427.65931815443918</v>
      </c>
      <c r="N814" s="7" t="str">
        <f t="shared" si="38"/>
        <v>Alta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4</v>
      </c>
      <c r="G819" s="7">
        <v>0</v>
      </c>
      <c r="H819" s="7">
        <v>1</v>
      </c>
      <c r="I819" s="7">
        <v>1</v>
      </c>
      <c r="J819" s="13">
        <f t="shared" si="36"/>
        <v>6</v>
      </c>
      <c r="K819" s="11">
        <v>31984</v>
      </c>
      <c r="L819" s="58" t="s">
        <v>1122</v>
      </c>
      <c r="M819" s="8">
        <f t="shared" si="37"/>
        <v>18.759379689844923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0</v>
      </c>
      <c r="H820" s="7">
        <v>0</v>
      </c>
      <c r="I820" s="7">
        <v>1</v>
      </c>
      <c r="J820" s="13">
        <f t="shared" si="36"/>
        <v>2</v>
      </c>
      <c r="K820" s="11">
        <v>56546</v>
      </c>
      <c r="L820" s="58" t="s">
        <v>1122</v>
      </c>
      <c r="M820" s="8">
        <f t="shared" si="37"/>
        <v>3.5369433735365896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3</v>
      </c>
      <c r="G821" s="7">
        <v>11</v>
      </c>
      <c r="H821" s="7">
        <v>9</v>
      </c>
      <c r="I821" s="7">
        <v>3</v>
      </c>
      <c r="J821" s="13">
        <f t="shared" si="36"/>
        <v>26</v>
      </c>
      <c r="K821" s="11">
        <v>6698</v>
      </c>
      <c r="L821" s="58" t="s">
        <v>1121</v>
      </c>
      <c r="M821" s="8">
        <f t="shared" si="37"/>
        <v>388.17557479844731</v>
      </c>
      <c r="N821" s="7" t="str">
        <f t="shared" si="38"/>
        <v>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4</v>
      </c>
      <c r="G823" s="7">
        <v>1</v>
      </c>
      <c r="H823" s="7">
        <v>0</v>
      </c>
      <c r="I823" s="7">
        <v>6</v>
      </c>
      <c r="J823" s="13">
        <f t="shared" si="36"/>
        <v>11</v>
      </c>
      <c r="K823" s="11">
        <v>19797</v>
      </c>
      <c r="L823" s="58" t="s">
        <v>1121</v>
      </c>
      <c r="M823" s="8">
        <f t="shared" si="37"/>
        <v>55.563974339546391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11</v>
      </c>
      <c r="G825" s="7">
        <v>2</v>
      </c>
      <c r="H825" s="7">
        <v>3</v>
      </c>
      <c r="I825" s="7">
        <v>3</v>
      </c>
      <c r="J825" s="13">
        <f t="shared" si="36"/>
        <v>19</v>
      </c>
      <c r="K825" s="11">
        <v>114265</v>
      </c>
      <c r="L825" s="58" t="s">
        <v>1124</v>
      </c>
      <c r="M825" s="8">
        <f t="shared" si="37"/>
        <v>16.628013827506237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9</v>
      </c>
      <c r="G828" s="7">
        <v>8</v>
      </c>
      <c r="H828" s="7">
        <v>4</v>
      </c>
      <c r="I828" s="7">
        <v>11</v>
      </c>
      <c r="J828" s="13">
        <f t="shared" si="36"/>
        <v>32</v>
      </c>
      <c r="K828" s="11">
        <v>330361</v>
      </c>
      <c r="L828" s="58" t="s">
        <v>1124</v>
      </c>
      <c r="M828" s="8">
        <f t="shared" si="37"/>
        <v>9.6863733915322943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59</v>
      </c>
      <c r="G829" s="7">
        <v>59</v>
      </c>
      <c r="H829" s="7">
        <v>29</v>
      </c>
      <c r="I829" s="7">
        <v>22</v>
      </c>
      <c r="J829" s="13">
        <f t="shared" si="36"/>
        <v>169</v>
      </c>
      <c r="K829" s="11">
        <v>683247</v>
      </c>
      <c r="L829" s="58" t="s">
        <v>1125</v>
      </c>
      <c r="M829" s="8">
        <f t="shared" si="37"/>
        <v>24.734832351989837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</v>
      </c>
      <c r="G831" s="7">
        <v>12</v>
      </c>
      <c r="H831" s="7">
        <v>11</v>
      </c>
      <c r="I831" s="7">
        <v>12</v>
      </c>
      <c r="J831" s="13">
        <f t="shared" si="36"/>
        <v>42</v>
      </c>
      <c r="K831" s="11">
        <v>83808</v>
      </c>
      <c r="L831" s="58" t="s">
        <v>1123</v>
      </c>
      <c r="M831" s="8">
        <f t="shared" si="37"/>
        <v>50.114547537227942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0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1121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2</v>
      </c>
      <c r="G833" s="7">
        <v>0</v>
      </c>
      <c r="H833" s="7">
        <v>0</v>
      </c>
      <c r="I833" s="7">
        <v>0</v>
      </c>
      <c r="J833" s="13">
        <f t="shared" si="36"/>
        <v>2</v>
      </c>
      <c r="K833" s="11">
        <v>3267</v>
      </c>
      <c r="L833" s="58" t="s">
        <v>1121</v>
      </c>
      <c r="M833" s="8">
        <f t="shared" si="37"/>
        <v>61.218243036424852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1</v>
      </c>
      <c r="H835" s="7">
        <v>0</v>
      </c>
      <c r="I835" s="7">
        <v>0</v>
      </c>
      <c r="J835" s="13">
        <f t="shared" si="36"/>
        <v>1</v>
      </c>
      <c r="K835" s="11">
        <v>16547</v>
      </c>
      <c r="L835" s="58" t="s">
        <v>1121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0</v>
      </c>
      <c r="H839" s="7">
        <v>1</v>
      </c>
      <c r="I839" s="7">
        <v>1</v>
      </c>
      <c r="J839" s="13">
        <f t="shared" si="39"/>
        <v>2</v>
      </c>
      <c r="K839" s="11">
        <v>134477</v>
      </c>
      <c r="L839" s="58" t="s">
        <v>1124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4</v>
      </c>
      <c r="G841" s="7">
        <v>3</v>
      </c>
      <c r="H841" s="7">
        <v>0</v>
      </c>
      <c r="I841" s="7">
        <v>2</v>
      </c>
      <c r="J841" s="13">
        <f t="shared" si="39"/>
        <v>9</v>
      </c>
      <c r="K841" s="11">
        <v>39173</v>
      </c>
      <c r="L841" s="58" t="s">
        <v>1122</v>
      </c>
      <c r="M841" s="8">
        <f t="shared" si="40"/>
        <v>22.975008296530774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2</v>
      </c>
      <c r="G843" s="7">
        <v>5</v>
      </c>
      <c r="H843" s="7">
        <v>5</v>
      </c>
      <c r="I843" s="7">
        <v>2</v>
      </c>
      <c r="J843" s="13">
        <f t="shared" si="39"/>
        <v>14</v>
      </c>
      <c r="K843" s="11">
        <v>20537</v>
      </c>
      <c r="L843" s="58" t="s">
        <v>1121</v>
      </c>
      <c r="M843" s="8">
        <f t="shared" si="40"/>
        <v>68.169645030919796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2</v>
      </c>
      <c r="G846" s="7">
        <v>0</v>
      </c>
      <c r="H846" s="7">
        <v>0</v>
      </c>
      <c r="I846" s="7">
        <v>0</v>
      </c>
      <c r="J846" s="13">
        <f t="shared" si="39"/>
        <v>2</v>
      </c>
      <c r="K846" s="11">
        <v>3951</v>
      </c>
      <c r="L846" s="58" t="s">
        <v>1121</v>
      </c>
      <c r="M846" s="8">
        <f t="shared" si="40"/>
        <v>50.620096178182742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2</v>
      </c>
      <c r="G848" s="7">
        <v>1</v>
      </c>
      <c r="H848" s="7">
        <v>0</v>
      </c>
      <c r="I848" s="7">
        <v>0</v>
      </c>
      <c r="J848" s="13">
        <f t="shared" si="39"/>
        <v>3</v>
      </c>
      <c r="K848" s="11">
        <v>125376</v>
      </c>
      <c r="L848" s="58" t="s">
        <v>1124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1</v>
      </c>
      <c r="G850" s="7">
        <v>0</v>
      </c>
      <c r="H850" s="7">
        <v>0</v>
      </c>
      <c r="I850" s="7">
        <v>0</v>
      </c>
      <c r="J850" s="13">
        <f t="shared" si="39"/>
        <v>1</v>
      </c>
      <c r="K850" s="11">
        <v>3629</v>
      </c>
      <c r="L850" s="58" t="s">
        <v>1121</v>
      </c>
      <c r="M850" s="8">
        <f t="shared" si="40"/>
        <v>27.555800496004412</v>
      </c>
      <c r="N850" s="7" t="str">
        <f t="shared" si="41"/>
        <v>Baixa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1</v>
      </c>
      <c r="G854" s="7">
        <v>0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1121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8</v>
      </c>
      <c r="G855" s="7">
        <v>16</v>
      </c>
      <c r="H855" s="7">
        <v>4</v>
      </c>
      <c r="I855" s="7">
        <v>3</v>
      </c>
      <c r="J855" s="13">
        <f t="shared" si="39"/>
        <v>31</v>
      </c>
      <c r="K855" s="11">
        <v>42149</v>
      </c>
      <c r="L855" s="58" t="s">
        <v>1122</v>
      </c>
      <c r="M855" s="8">
        <f t="shared" si="40"/>
        <v>73.548601390305819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2</v>
      </c>
      <c r="J856" s="13">
        <f t="shared" si="39"/>
        <v>2</v>
      </c>
      <c r="K856" s="11">
        <v>5243</v>
      </c>
      <c r="L856" s="58" t="s">
        <v>1121</v>
      </c>
      <c r="M856" s="8">
        <f t="shared" si="40"/>
        <v>38.146099561319858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714</v>
      </c>
      <c r="G858" s="12">
        <f>SUM(G5:G857)</f>
        <v>664</v>
      </c>
      <c r="H858" s="12">
        <f>SUM(H5:H857)</f>
        <v>406</v>
      </c>
      <c r="I858" s="12">
        <f>SUM(I5:I857)</f>
        <v>575</v>
      </c>
      <c r="J858" s="62">
        <f>SUM(J5:J857)</f>
        <v>2359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E32" sqref="E3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03" t="s">
        <v>1130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2" ht="19.5" thickBot="1" x14ac:dyDescent="0.3">
      <c r="A3" s="104" t="str">
        <f>Dengue!A3</f>
        <v>Sinan 14/01/2020</v>
      </c>
      <c r="B3" s="10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50</v>
      </c>
      <c r="G4" s="50">
        <v>51</v>
      </c>
      <c r="H4" s="50">
        <v>52</v>
      </c>
      <c r="I4" s="50">
        <v>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12</v>
      </c>
      <c r="Q8" s="71">
        <f>P8/P$10*100</f>
        <v>1.4067995310668231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841</v>
      </c>
      <c r="Q9" s="71">
        <f>P9/P$10*100</f>
        <v>98.593200468933176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1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1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2</v>
      </c>
      <c r="J70" s="13">
        <f t="shared" si="3"/>
        <v>2</v>
      </c>
      <c r="K70" s="11">
        <v>2501576</v>
      </c>
      <c r="L70" s="58" t="s">
        <v>1125</v>
      </c>
      <c r="M70" s="8">
        <f t="shared" si="4"/>
        <v>7.9949599772303537E-2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1</v>
      </c>
      <c r="J71" s="13">
        <f t="shared" si="3"/>
        <v>1</v>
      </c>
      <c r="K71" s="11">
        <v>26396</v>
      </c>
      <c r="L71" s="58" t="s">
        <v>1122</v>
      </c>
      <c r="M71" s="8">
        <f t="shared" si="4"/>
        <v>3.7884527958781633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1</v>
      </c>
      <c r="J206" s="13">
        <f t="shared" si="9"/>
        <v>1</v>
      </c>
      <c r="K206" s="11">
        <v>6908</v>
      </c>
      <c r="L206" s="58" t="s">
        <v>1121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1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1</v>
      </c>
      <c r="J434" s="13">
        <f t="shared" si="18"/>
        <v>1</v>
      </c>
      <c r="K434" s="11">
        <v>63359</v>
      </c>
      <c r="L434" s="58" t="s">
        <v>1122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1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1</v>
      </c>
      <c r="J603" s="13">
        <f t="shared" si="27"/>
        <v>1</v>
      </c>
      <c r="K603" s="11">
        <v>10731</v>
      </c>
      <c r="L603" s="58" t="s">
        <v>1121</v>
      </c>
      <c r="M603" s="8">
        <f t="shared" si="28"/>
        <v>9.3187960115553068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1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1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1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1124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1124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0</v>
      </c>
      <c r="G858" s="12">
        <f>SUM(G5:G857)</f>
        <v>0</v>
      </c>
      <c r="H858" s="12">
        <f>SUM(H5:H857)</f>
        <v>0</v>
      </c>
      <c r="I858" s="12">
        <f>SUM(I5:I857)</f>
        <v>13</v>
      </c>
      <c r="J858" s="12">
        <f>SUM(J5:J857)</f>
        <v>13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E59" sqref="E5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03" t="s">
        <v>1126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2" ht="19.5" thickBot="1" x14ac:dyDescent="0.3">
      <c r="A3" s="104" t="str">
        <f>Dengue!A3</f>
        <v>Sinan 14/01/2020</v>
      </c>
      <c r="B3" s="10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50</v>
      </c>
      <c r="G4" s="50">
        <v>51</v>
      </c>
      <c r="H4" s="50">
        <v>52</v>
      </c>
      <c r="I4" s="50">
        <v>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</v>
      </c>
      <c r="Q8" s="71">
        <f>P8/P$10*100</f>
        <v>0.82063305978898016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846</v>
      </c>
      <c r="Q9" s="71">
        <f>P9/P$10*100</f>
        <v>99.179366940211025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1125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1</v>
      </c>
      <c r="H141" s="7">
        <v>0</v>
      </c>
      <c r="I141" s="7">
        <v>0</v>
      </c>
      <c r="J141" s="13">
        <f t="shared" si="6"/>
        <v>1</v>
      </c>
      <c r="K141" s="11">
        <v>9679</v>
      </c>
      <c r="L141" s="58" t="s">
        <v>1121</v>
      </c>
      <c r="M141" s="8">
        <f t="shared" si="7"/>
        <v>10.331645831180907</v>
      </c>
      <c r="N141" s="7" t="str">
        <f t="shared" si="8"/>
        <v>Baixa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2</v>
      </c>
      <c r="I401" s="7">
        <v>1</v>
      </c>
      <c r="J401" s="13">
        <f t="shared" si="18"/>
        <v>3</v>
      </c>
      <c r="K401" s="11">
        <v>5378</v>
      </c>
      <c r="L401" s="58" t="s">
        <v>1121</v>
      </c>
      <c r="M401" s="8">
        <f t="shared" si="19"/>
        <v>55.782818891781325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1</v>
      </c>
      <c r="G421" s="7">
        <v>0</v>
      </c>
      <c r="H421" s="7">
        <v>0</v>
      </c>
      <c r="I421" s="7">
        <v>0</v>
      </c>
      <c r="J421" s="13">
        <f t="shared" si="18"/>
        <v>1</v>
      </c>
      <c r="K421" s="11">
        <v>4844</v>
      </c>
      <c r="L421" s="58" t="s">
        <v>1121</v>
      </c>
      <c r="M421" s="8">
        <f t="shared" si="19"/>
        <v>20.644095788604456</v>
      </c>
      <c r="N421" s="7" t="str">
        <f t="shared" si="20"/>
        <v>Baixa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1</v>
      </c>
      <c r="H811" s="7">
        <v>0</v>
      </c>
      <c r="I811" s="7">
        <v>0</v>
      </c>
      <c r="J811" s="13">
        <f t="shared" si="36"/>
        <v>1</v>
      </c>
      <c r="K811" s="11">
        <v>89090</v>
      </c>
      <c r="L811" s="58" t="s">
        <v>1123</v>
      </c>
      <c r="M811" s="8">
        <f t="shared" si="37"/>
        <v>1.1224604332697272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1124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1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1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1</v>
      </c>
      <c r="G858" s="12">
        <f>SUM(G5:G857)</f>
        <v>4</v>
      </c>
      <c r="H858" s="12">
        <f>SUM(H5:H857)</f>
        <v>3</v>
      </c>
      <c r="I858" s="12">
        <f>SUM(I5:I857)</f>
        <v>1</v>
      </c>
      <c r="J858" s="12">
        <f>SUM(J5:J857)</f>
        <v>9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I17" sqref="I17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08" t="s">
        <v>1132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8"/>
      <c r="O2" s="18"/>
      <c r="P2" s="18"/>
    </row>
    <row r="3" spans="1:21" ht="18.75" x14ac:dyDescent="0.25">
      <c r="A3" s="43" t="str">
        <f>Dengue!A3</f>
        <v>Sinan 14/01/2020</v>
      </c>
      <c r="B3" s="40"/>
      <c r="C3" s="40"/>
    </row>
    <row r="4" spans="1:21" ht="19.5" customHeight="1" thickBot="1" x14ac:dyDescent="0.3">
      <c r="A4" s="39"/>
      <c r="B4" s="40"/>
      <c r="C4" s="40"/>
      <c r="F4" s="105" t="s">
        <v>869</v>
      </c>
      <c r="G4" s="106"/>
      <c r="H4" s="107"/>
      <c r="I4" s="111" t="s">
        <v>870</v>
      </c>
      <c r="J4" s="112"/>
      <c r="K4" s="112"/>
      <c r="L4" s="112"/>
      <c r="M4" s="113"/>
      <c r="N4" s="109" t="s">
        <v>1104</v>
      </c>
      <c r="O4" s="110"/>
      <c r="P4" s="110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1127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0</v>
      </c>
      <c r="J6" s="11">
        <v>6972</v>
      </c>
      <c r="K6" s="58" t="s">
        <v>1121</v>
      </c>
      <c r="L6" s="8">
        <f>I6/J6*100000</f>
        <v>0</v>
      </c>
      <c r="M6" s="7" t="str">
        <f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89">
        <f>COUNTIF(M$5:M$857,"Muito Alta")</f>
        <v>4</v>
      </c>
      <c r="U6" s="71">
        <f>T6/T$10*100</f>
        <v>0.67226890756302526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0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0</v>
      </c>
      <c r="J7" s="11">
        <v>23223</v>
      </c>
      <c r="K7" s="58" t="s">
        <v>1121</v>
      </c>
      <c r="L7" s="8">
        <f>I7/J7*100000</f>
        <v>0</v>
      </c>
      <c r="M7" s="7" t="str">
        <f>IF(L7=0,"Silencioso",IF(AND(L7&gt;0,L7&lt;100),"Baixa",IF(AND(L7&gt;=100,L7&lt;300),"Média",IF(AND(L7&gt;=300,L7&lt;500),"Alta",IF(L7&gt;=500,"Muito Alta","Avaliar")))))</f>
        <v>Silencioso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89">
        <f>COUNTIF(M$5:M$857,"Alta")</f>
        <v>5</v>
      </c>
      <c r="U7" s="71">
        <f>T7/T$10*100</f>
        <v>0.84033613445378152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89">
        <f>COUNTIF(M$5:M$857,"Média")</f>
        <v>5</v>
      </c>
      <c r="U8" s="71">
        <f>T8/T$10*100</f>
        <v>0.84033613445378152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0</v>
      </c>
      <c r="J9" s="11">
        <v>3994</v>
      </c>
      <c r="K9" s="58" t="s">
        <v>1121</v>
      </c>
      <c r="L9" s="8">
        <f>I9/J9*100000</f>
        <v>0</v>
      </c>
      <c r="M9" s="7" t="str">
        <f>IF(L9=0,"Silencioso",IF(AND(L9&gt;0,L9&lt;100),"Baixa",IF(AND(L9&gt;=100,L9&lt;300),"Média",IF(AND(L9&gt;=300,L9&lt;500),"Alta",IF(L9&gt;=500,"Muito Alta","Avaliar")))))</f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89">
        <f>COUNTIF(M$5:M$857,"Baixa")</f>
        <v>243</v>
      </c>
      <c r="U9" s="71">
        <f>T9/T$10*100</f>
        <v>40.840336134453779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0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0</v>
      </c>
      <c r="J10" s="11">
        <v>9575</v>
      </c>
      <c r="K10" s="58" t="s">
        <v>1121</v>
      </c>
      <c r="L10" s="8">
        <f>I10/J10*100000</f>
        <v>0</v>
      </c>
      <c r="M10" s="7" t="str">
        <f>IF(L10=0,"Silencioso",IF(AND(L10&gt;0,L10&lt;100),"Baixa",IF(AND(L10&gt;=100,L10&lt;300),"Média",IF(AND(L10&gt;=300,L10&lt;500),"Alta",IF(L10&gt;=500,"Muito Alta","Avaliar")))))</f>
        <v>Silencioso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89">
        <f>COUNTIF(M$5:M$857,"Silencioso")</f>
        <v>595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0</v>
      </c>
      <c r="J11" s="11">
        <v>13600</v>
      </c>
      <c r="K11" s="58" t="s">
        <v>1121</v>
      </c>
      <c r="L11" s="8">
        <f>I11/J11*100000</f>
        <v>0</v>
      </c>
      <c r="M11" s="7" t="str">
        <f>IF(L11=0,"Silencioso",IF(AND(L11&gt;0,L11&lt;100),"Baixa",IF(AND(L11&gt;=100,L11&lt;300),"Média",IF(AND(L11&gt;=300,L11&lt;500),"Alta",IF(L11&gt;=500,"Muito Alta","Avaliar")))))</f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143.19327731092437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0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0</v>
      </c>
      <c r="J12" s="11">
        <v>2005</v>
      </c>
      <c r="K12" s="58" t="s">
        <v>1121</v>
      </c>
      <c r="L12" s="8">
        <f>I12/J12*100000</f>
        <v>0</v>
      </c>
      <c r="M12" s="7" t="str">
        <f>IF(L12=0,"Silencioso",IF(AND(L12&gt;0,L12&lt;100),"Baixa",IF(AND(L12&gt;=100,L12&lt;300),"Média",IF(AND(L12&gt;=300,L12&lt;500),"Alta",IF(L12&gt;=500,"Muito Alta","Avaliar")))))</f>
        <v>Silencioso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0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0</v>
      </c>
      <c r="J13" s="11">
        <v>4448</v>
      </c>
      <c r="K13" s="58" t="s">
        <v>1121</v>
      </c>
      <c r="L13" s="8">
        <f>I13/J13*100000</f>
        <v>0</v>
      </c>
      <c r="M13" s="7" t="str">
        <f>IF(L13=0,"Silencioso",IF(AND(L13&gt;0,L13&lt;100),"Baixa",IF(AND(L13&gt;=100,L13&lt;300),"Média",IF(AND(L13&gt;=300,L13&lt;500),"Alta",IF(L13&gt;=500,"Muito Alta","Avaliar")))))</f>
        <v>Silencioso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5"/>
      <c r="T13" s="75"/>
      <c r="U13" s="75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</v>
      </c>
      <c r="J14" s="11">
        <v>19166</v>
      </c>
      <c r="K14" s="58" t="s">
        <v>1121</v>
      </c>
      <c r="L14" s="8">
        <f>I14/J14*100000</f>
        <v>10.435145570280705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2</v>
      </c>
      <c r="G16" s="12">
        <f>VLOOKUP($A16,Chik!$1:$1048576,10,FALSE)</f>
        <v>0</v>
      </c>
      <c r="H16" s="12">
        <f>VLOOKUP($A16,zika!$1:$1048576,10,FALSE)</f>
        <v>0</v>
      </c>
      <c r="I16" s="12">
        <f>H16+F16+G16</f>
        <v>2</v>
      </c>
      <c r="J16" s="11">
        <v>25193</v>
      </c>
      <c r="K16" s="58" t="s">
        <v>1122</v>
      </c>
      <c r="L16" s="8">
        <f>I16/J16*100000</f>
        <v>7.9387131346008806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19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0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0</v>
      </c>
      <c r="J20" s="11">
        <v>35321</v>
      </c>
      <c r="K20" s="58" t="s">
        <v>1122</v>
      </c>
      <c r="L20" s="8">
        <f>I20/J20*100000</f>
        <v>0</v>
      </c>
      <c r="M20" s="7" t="str">
        <f>IF(L20=0,"Silencioso",IF(AND(L20&gt;0,L20&lt;100),"Baixa",IF(AND(L20&gt;=100,L20&lt;300),"Média",IF(AND(L20&gt;=300,L20&lt;500),"Alta",IF(L20&gt;=500,"Muito Alta","Avaliar")))))</f>
        <v>Silencioso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19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15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15</v>
      </c>
      <c r="J21" s="11">
        <v>79481</v>
      </c>
      <c r="K21" s="58" t="s">
        <v>1123</v>
      </c>
      <c r="L21" s="8">
        <f>I21/J21*100000</f>
        <v>18.872434921553577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19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1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1</v>
      </c>
      <c r="J23" s="11">
        <v>41642</v>
      </c>
      <c r="K23" s="58" t="s">
        <v>1122</v>
      </c>
      <c r="L23" s="8">
        <f>I23/J23*100000</f>
        <v>2.4014216416118339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19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1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1</v>
      </c>
      <c r="J24" s="11">
        <v>7411</v>
      </c>
      <c r="K24" s="58" t="s">
        <v>1121</v>
      </c>
      <c r="L24" s="8">
        <f>I24/J24*100000</f>
        <v>13.493455673998112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0</v>
      </c>
      <c r="J25" s="11">
        <v>19745</v>
      </c>
      <c r="K25" s="58" t="s">
        <v>1121</v>
      </c>
      <c r="L25" s="8">
        <f>I25/J25*100000</f>
        <v>0</v>
      </c>
      <c r="M25" s="7" t="str">
        <f>IF(L25=0,"Silencioso",IF(AND(L25&gt;0,L25&lt;100),"Baixa",IF(AND(L25&gt;=100,L25&lt;300),"Média",IF(AND(L25&gt;=300,L25&lt;500),"Alta",IF(L25&gt;=500,"Muito Alta","Avaliar")))))</f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0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0</v>
      </c>
      <c r="J26" s="11">
        <v>14414</v>
      </c>
      <c r="K26" s="58" t="s">
        <v>1121</v>
      </c>
      <c r="L26" s="8">
        <f>I26/J26*100000</f>
        <v>0</v>
      </c>
      <c r="M26" s="7" t="str">
        <f>IF(L26=0,"Silencioso",IF(AND(L26&gt;0,L26&lt;100),"Baixa",IF(AND(L26&gt;=100,L26&lt;300),"Média",IF(AND(L26&gt;=300,L26&lt;500),"Alta",IF(L26&gt;=500,"Muito Alta","Avaliar")))))</f>
        <v>Silencioso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2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2</v>
      </c>
      <c r="J28" s="11">
        <v>8333</v>
      </c>
      <c r="K28" s="58" t="s">
        <v>1121</v>
      </c>
      <c r="L28" s="8">
        <f>I28/J28*100000</f>
        <v>24.000960038401537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0</v>
      </c>
      <c r="J30" s="11">
        <v>3973</v>
      </c>
      <c r="K30" s="58" t="s">
        <v>1121</v>
      </c>
      <c r="L30" s="8">
        <f>I30/J30*100000</f>
        <v>0</v>
      </c>
      <c r="M30" s="7" t="str">
        <f>IF(L30=0,"Silencioso",IF(AND(L30&gt;0,L30&lt;100),"Baixa",IF(AND(L30&gt;=100,L30&lt;300),"Média",IF(AND(L30&gt;=300,L30&lt;500),"Alta",IF(L30&gt;=500,"Muito Alta","Avaliar")))))</f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0</v>
      </c>
      <c r="J31" s="11">
        <v>15239</v>
      </c>
      <c r="K31" s="58" t="s">
        <v>1121</v>
      </c>
      <c r="L31" s="8">
        <f>I31/J31*100000</f>
        <v>0</v>
      </c>
      <c r="M31" s="7" t="str">
        <f>IF(L31=0,"Silencioso",IF(AND(L31&gt;0,L31&lt;100),"Baixa",IF(AND(L31&gt;=100,L31&lt;300),"Média",IF(AND(L31&gt;=300,L31&lt;500),"Alta",IF(L31&gt;=500,"Muito Alta","Avaliar")))))</f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0</v>
      </c>
      <c r="J34" s="11">
        <v>40747</v>
      </c>
      <c r="K34" s="58" t="s">
        <v>1122</v>
      </c>
      <c r="L34" s="8">
        <f>I34/J34*100000</f>
        <v>0</v>
      </c>
      <c r="M34" s="7" t="str">
        <f>IF(L34=0,"Silencioso",IF(AND(L34&gt;0,L34&lt;100),"Baixa",IF(AND(L34&gt;=100,L34&lt;300),"Média",IF(AND(L34&gt;=300,L34&lt;500),"Alta",IF(L34&gt;=500,"Muito Alta","Avaliar")))))</f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1</v>
      </c>
      <c r="H37" s="12">
        <f>VLOOKUP($A37,zika!$1:$1048576,10,FALSE)</f>
        <v>0</v>
      </c>
      <c r="I37" s="12">
        <f>H37+F37+G37</f>
        <v>1</v>
      </c>
      <c r="J37" s="11">
        <v>11432</v>
      </c>
      <c r="K37" s="58" t="s">
        <v>1121</v>
      </c>
      <c r="L37" s="8">
        <f>I37/J37*100000</f>
        <v>8.7473757872638203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0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0</v>
      </c>
      <c r="J38" s="11">
        <v>9363</v>
      </c>
      <c r="K38" s="58" t="s">
        <v>1121</v>
      </c>
      <c r="L38" s="8">
        <f>I38/J38*100000</f>
        <v>0</v>
      </c>
      <c r="M38" s="7" t="str">
        <f>IF(L38=0,"Silencioso",IF(AND(L38&gt;0,L38&lt;100),"Baixa",IF(AND(L38&gt;=100,L38&lt;300),"Média",IF(AND(L38&gt;=300,L38&lt;500),"Alta",IF(L38&gt;=500,"Muito Alta","Avaliar")))))</f>
        <v>Silencioso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3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3</v>
      </c>
      <c r="J42" s="11">
        <v>36705</v>
      </c>
      <c r="K42" s="58" t="s">
        <v>1122</v>
      </c>
      <c r="L42" s="8">
        <f>I42/J42*100000</f>
        <v>8.1732733959950963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9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9</v>
      </c>
      <c r="J43" s="11">
        <v>116691</v>
      </c>
      <c r="K43" s="58" t="s">
        <v>1124</v>
      </c>
      <c r="L43" s="8">
        <f>I43/J43*100000</f>
        <v>7.7126770702110701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1</v>
      </c>
      <c r="J46" s="11">
        <v>6804</v>
      </c>
      <c r="K46" s="58" t="s">
        <v>1121</v>
      </c>
      <c r="L46" s="8">
        <f>I46/J46*100000</f>
        <v>14.697236919459142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5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5</v>
      </c>
      <c r="J48" s="11">
        <v>9142</v>
      </c>
      <c r="K48" s="58" t="s">
        <v>1121</v>
      </c>
      <c r="L48" s="8">
        <f>I48/J48*100000</f>
        <v>54.692627433821926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12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12</v>
      </c>
      <c r="J49" s="11">
        <v>105083</v>
      </c>
      <c r="K49" s="58" t="s">
        <v>1124</v>
      </c>
      <c r="L49" s="8">
        <f>I49/J49*100000</f>
        <v>11.419544550498179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2</v>
      </c>
      <c r="J50" s="11">
        <v>10657</v>
      </c>
      <c r="K50" s="58" t="s">
        <v>1121</v>
      </c>
      <c r="L50" s="8">
        <f>I50/J50*100000</f>
        <v>18.767007600638077</v>
      </c>
      <c r="M50" s="7" t="str">
        <f>IF(L50=0,"Silencioso",IF(AND(L50&gt;0,L50&lt;100),"Baixa",IF(AND(L50&gt;=100,L50&lt;300),"Média",IF(AND(L50&gt;=300,L50&lt;500),"Alta",IF(L50&gt;=500,"Muito Alta","Avaliar")))))</f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0</v>
      </c>
      <c r="J51" s="11">
        <v>39793</v>
      </c>
      <c r="K51" s="58" t="s">
        <v>1122</v>
      </c>
      <c r="L51" s="8">
        <f>I51/J51*100000</f>
        <v>0</v>
      </c>
      <c r="M51" s="7" t="str">
        <f>IF(L51=0,"Silencioso",IF(AND(L51&gt;0,L51&lt;100),"Baixa",IF(AND(L51&gt;=100,L51&lt;300),"Média",IF(AND(L51&gt;=300,L51&lt;500),"Alta",IF(L51&gt;=500,"Muito Alta","Avaliar")))))</f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0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0</v>
      </c>
      <c r="J52" s="11">
        <v>14955</v>
      </c>
      <c r="K52" s="58" t="s">
        <v>1121</v>
      </c>
      <c r="L52" s="8">
        <f>I52/J52*100000</f>
        <v>0</v>
      </c>
      <c r="M52" s="7" t="str">
        <f>IF(L52=0,"Silencioso",IF(AND(L52&gt;0,L52&lt;100),"Baixa",IF(AND(L52&gt;=100,L52&lt;300),"Média",IF(AND(L52&gt;=300,L52&lt;500),"Alta",IF(L52&gt;=500,"Muito Alta","Avaliar")))))</f>
        <v>Silencioso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0</v>
      </c>
      <c r="J55" s="11">
        <v>17888</v>
      </c>
      <c r="K55" s="58" t="s">
        <v>1121</v>
      </c>
      <c r="L55" s="8">
        <f>I55/J55*100000</f>
        <v>0</v>
      </c>
      <c r="M55" s="7" t="str">
        <f>IF(L55=0,"Silencioso",IF(AND(L55&gt;0,L55&lt;100),"Baixa",IF(AND(L55&gt;=100,L55&lt;300),"Média",IF(AND(L55&gt;=300,L55&lt;500),"Alta",IF(L55&gt;=500,"Muito Alta","Avaliar")))))</f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3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3</v>
      </c>
      <c r="J56" s="11">
        <v>14085</v>
      </c>
      <c r="K56" s="58" t="s">
        <v>1121</v>
      </c>
      <c r="L56" s="8">
        <f>I56/J56*100000</f>
        <v>21.299254526091584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</v>
      </c>
      <c r="J57" s="11">
        <v>13064</v>
      </c>
      <c r="K57" s="58" t="s">
        <v>1121</v>
      </c>
      <c r="L57" s="8">
        <f>I57/J57*100000</f>
        <v>7.6546233925290874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4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4</v>
      </c>
      <c r="J58" s="11">
        <v>4888</v>
      </c>
      <c r="K58" s="58" t="s">
        <v>1121</v>
      </c>
      <c r="L58" s="8">
        <f>I58/J58*100000</f>
        <v>81.833060556464815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0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1</v>
      </c>
      <c r="J59" s="11">
        <v>19094</v>
      </c>
      <c r="K59" s="58" t="s">
        <v>1121</v>
      </c>
      <c r="L59" s="8">
        <f>I59/J59*100000</f>
        <v>5.2372473028176385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0</v>
      </c>
      <c r="J61" s="11">
        <v>23757</v>
      </c>
      <c r="K61" s="58" t="s">
        <v>1121</v>
      </c>
      <c r="L61" s="8">
        <f>I61/J61*100000</f>
        <v>0</v>
      </c>
      <c r="M61" s="7" t="str">
        <f>IF(L61=0,"Silencioso",IF(AND(L61&gt;0,L61&lt;100),"Baixa",IF(AND(L61&gt;=100,L61&lt;300),"Média",IF(AND(L61&gt;=300,L61&lt;500),"Alta",IF(L61&gt;=500,"Muito Alta","Avaliar")))))</f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21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21</v>
      </c>
      <c r="J62" s="11">
        <v>4825</v>
      </c>
      <c r="K62" s="58" t="s">
        <v>1121</v>
      </c>
      <c r="L62" s="8">
        <f>I62/J62*100000</f>
        <v>435.23316062176173</v>
      </c>
      <c r="M62" s="7" t="str">
        <f>IF(L62=0,"Silencioso",IF(AND(L62&gt;0,L62&lt;100),"Baixa",IF(AND(L62&gt;=100,L62&lt;300),"Média",IF(AND(L62&gt;=300,L62&lt;500),"Alta",IF(L62&gt;=500,"Muito Alta","Avaliar")))))</f>
        <v>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</v>
      </c>
      <c r="J64" s="11">
        <v>32319</v>
      </c>
      <c r="K64" s="58" t="s">
        <v>1122</v>
      </c>
      <c r="L64" s="8">
        <f>I64/J64*100000</f>
        <v>3.0941551409387666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0</v>
      </c>
      <c r="J66" s="11">
        <v>136392</v>
      </c>
      <c r="K66" s="58" t="s">
        <v>1124</v>
      </c>
      <c r="L66" s="8">
        <f>I66/J66*100000</f>
        <v>0</v>
      </c>
      <c r="M66" s="7" t="str">
        <f>IF(L66=0,"Silencioso",IF(AND(L66&gt;0,L66&lt;100),"Baixa",IF(AND(L66&gt;=100,L66&lt;300),"Média",IF(AND(L66&gt;=300,L66&lt;500),"Alta",IF(L66&gt;=500,"Muito Alta","Avaliar")))))</f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1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1</v>
      </c>
      <c r="J68" s="11">
        <v>20720</v>
      </c>
      <c r="K68" s="58" t="s">
        <v>1121</v>
      </c>
      <c r="L68" s="8">
        <f>I68/J68*100000</f>
        <v>4.8262548262548259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459</v>
      </c>
      <c r="G71" s="12">
        <f>VLOOKUP($A71,Chik!$1:$1048576,10,FALSE)</f>
        <v>2</v>
      </c>
      <c r="H71" s="12">
        <f>VLOOKUP($A71,zika!$1:$1048576,10,FALSE)</f>
        <v>0</v>
      </c>
      <c r="I71" s="12">
        <f>H71+F71+G71</f>
        <v>461</v>
      </c>
      <c r="J71" s="11">
        <v>2501576</v>
      </c>
      <c r="K71" s="58" t="s">
        <v>1125</v>
      </c>
      <c r="L71" s="8">
        <f>I71/J71*100000</f>
        <v>18.428382747515968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24</v>
      </c>
      <c r="G72" s="12">
        <f>VLOOKUP($A72,Chik!$1:$1048576,10,FALSE)</f>
        <v>1</v>
      </c>
      <c r="H72" s="12">
        <f>VLOOKUP($A72,zika!$1:$1048576,10,FALSE)</f>
        <v>0</v>
      </c>
      <c r="I72" s="12">
        <f>H72+F72+G72</f>
        <v>25</v>
      </c>
      <c r="J72" s="11">
        <v>26396</v>
      </c>
      <c r="K72" s="58" t="s">
        <v>1122</v>
      </c>
      <c r="L72" s="8">
        <f>I72/J72*100000</f>
        <v>94.71131989695408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</v>
      </c>
      <c r="J73" s="11">
        <v>7710</v>
      </c>
      <c r="K73" s="58" t="s">
        <v>1121</v>
      </c>
      <c r="L73" s="8">
        <f>I73/J73*100000</f>
        <v>12.970168612191959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0</v>
      </c>
      <c r="J74" s="11">
        <v>11995</v>
      </c>
      <c r="K74" s="58" t="s">
        <v>1121</v>
      </c>
      <c r="L74" s="8">
        <f>I74/J74*100000</f>
        <v>0</v>
      </c>
      <c r="M74" s="7" t="str">
        <f>IF(L74=0,"Silencioso",IF(AND(L74&gt;0,L74&lt;100),"Baixa",IF(AND(L74&gt;=100,L74&lt;300),"Média",IF(AND(L74&gt;=300,L74&lt;500),"Alta",IF(L74&gt;=500,"Muito Alta","Avaliar")))))</f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4</v>
      </c>
      <c r="J77" s="11">
        <v>432575</v>
      </c>
      <c r="K77" s="58" t="s">
        <v>1125</v>
      </c>
      <c r="L77" s="8">
        <f>I77/J77*100000</f>
        <v>0.92469513957117266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0</v>
      </c>
      <c r="J79" s="11">
        <v>14431</v>
      </c>
      <c r="K79" s="58" t="s">
        <v>1121</v>
      </c>
      <c r="L79" s="8">
        <f>I79/J79*100000</f>
        <v>0</v>
      </c>
      <c r="M79" s="7" t="str">
        <f>IF(L79=0,"Silencioso",IF(AND(L79&gt;0,L79&lt;100),"Baixa",IF(AND(L79&gt;=100,L79&lt;300),"Média",IF(AND(L79&gt;=300,L79&lt;500),"Alta",IF(L79&gt;=500,"Muito Alta","Avaliar")))))</f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40031</v>
      </c>
      <c r="K81" s="58" t="s">
        <v>1122</v>
      </c>
      <c r="L81" s="8">
        <f>I81/J81*100000</f>
        <v>2.4980640003996903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9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9</v>
      </c>
      <c r="J83" s="11">
        <v>49942</v>
      </c>
      <c r="K83" s="58" t="s">
        <v>1122</v>
      </c>
      <c r="L83" s="8">
        <f>I83/J83*100000</f>
        <v>18.020904248928758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3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3</v>
      </c>
      <c r="J84" s="11">
        <v>50166</v>
      </c>
      <c r="K84" s="58" t="s">
        <v>1122</v>
      </c>
      <c r="L84" s="8">
        <f>I84/J84*100000</f>
        <v>5.9801459155603398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1121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2</v>
      </c>
      <c r="J88" s="11">
        <v>15010</v>
      </c>
      <c r="K88" s="58" t="s">
        <v>1121</v>
      </c>
      <c r="L88" s="8">
        <f>I88/J88*100000</f>
        <v>13.324450366422385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0</v>
      </c>
      <c r="J91" s="11">
        <v>6876</v>
      </c>
      <c r="K91" s="58" t="s">
        <v>1121</v>
      </c>
      <c r="L91" s="8">
        <f>I91/J91*100000</f>
        <v>0</v>
      </c>
      <c r="M91" s="7" t="str">
        <f>IF(L91=0,"Silencioso",IF(AND(L91&gt;0,L91&lt;100),"Baixa",IF(AND(L91&gt;=100,L91&lt;300),"Média",IF(AND(L91&gt;=300,L91&lt;500),"Alta",IF(L91&gt;=500,"Muito Alta","Avaliar")))))</f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0</v>
      </c>
      <c r="J92" s="11">
        <v>5544</v>
      </c>
      <c r="K92" s="58" t="s">
        <v>1121</v>
      </c>
      <c r="L92" s="8">
        <f>I92/J92*100000</f>
        <v>0</v>
      </c>
      <c r="M92" s="7" t="str">
        <f>IF(L92=0,"Silencioso",IF(AND(L92&gt;0,L92&lt;100),"Baixa",IF(AND(L92&gt;=100,L92&lt;300),"Média",IF(AND(L92&gt;=300,L92&lt;500),"Alta",IF(L92&gt;=500,"Muito Alta","Avaliar")))))</f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1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1</v>
      </c>
      <c r="J97" s="11">
        <v>4374</v>
      </c>
      <c r="K97" s="58" t="s">
        <v>1121</v>
      </c>
      <c r="L97" s="8">
        <f>I97/J97*100000</f>
        <v>22.862368541380885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0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0</v>
      </c>
      <c r="J101" s="11">
        <v>4835</v>
      </c>
      <c r="K101" s="58" t="s">
        <v>1121</v>
      </c>
      <c r="L101" s="8">
        <f>I101/J101*100000</f>
        <v>0</v>
      </c>
      <c r="M101" s="7" t="str">
        <f>IF(L101=0,"Silencioso",IF(AND(L101&gt;0,L101&lt;100),"Baixa",IF(AND(L101&gt;=100,L101&lt;300),"Média",IF(AND(L101&gt;=300,L101&lt;500),"Alta",IF(L101&gt;=500,"Muito Alta","Avaliar")))))</f>
        <v>Silencioso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5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5</v>
      </c>
      <c r="J102" s="11">
        <v>39520</v>
      </c>
      <c r="K102" s="58" t="s">
        <v>1122</v>
      </c>
      <c r="L102" s="8">
        <f>I102/J102*100000</f>
        <v>12.651821862348179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0</v>
      </c>
      <c r="J105" s="11">
        <v>4074</v>
      </c>
      <c r="K105" s="58" t="s">
        <v>1121</v>
      </c>
      <c r="L105" s="8">
        <f>I105/J105*100000</f>
        <v>0</v>
      </c>
      <c r="M105" s="7" t="str">
        <f>IF(L105=0,"Silencioso",IF(AND(L105&gt;0,L105&lt;100),"Baixa",IF(AND(L105&gt;=100,L105&lt;300),"Média",IF(AND(L105&gt;=300,L105&lt;500),"Alta",IF(L105&gt;=500,"Muito Alta","Avaliar")))))</f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7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7</v>
      </c>
      <c r="J106" s="11">
        <v>24663</v>
      </c>
      <c r="K106" s="58" t="s">
        <v>1121</v>
      </c>
      <c r="L106" s="8">
        <f>I106/J106*100000</f>
        <v>28.382597413128977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0</v>
      </c>
      <c r="J108" s="11">
        <v>6909</v>
      </c>
      <c r="K108" s="58" t="s">
        <v>1121</v>
      </c>
      <c r="L108" s="8">
        <f>I108/J108*100000</f>
        <v>0</v>
      </c>
      <c r="M108" s="7" t="str">
        <f>IF(L108=0,"Silencioso",IF(AND(L108&gt;0,L108&lt;100),"Baixa",IF(AND(L108&gt;=100,L108&lt;300),"Média",IF(AND(L108&gt;=300,L108&lt;500),"Alta",IF(L108&gt;=500,"Muito Alta","Avaliar")))))</f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0</v>
      </c>
      <c r="J110" s="11">
        <v>3616</v>
      </c>
      <c r="K110" s="58" t="s">
        <v>1121</v>
      </c>
      <c r="L110" s="8">
        <f>I110/J110*100000</f>
        <v>0</v>
      </c>
      <c r="M110" s="7" t="str">
        <f>IF(L110=0,"Silencioso",IF(AND(L110&gt;0,L110&lt;100),"Baixa",IF(AND(L110&gt;=100,L110&lt;300),"Média",IF(AND(L110&gt;=300,L110&lt;500),"Alta",IF(L110&gt;=500,"Muito Alta","Avaliar")))))</f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0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0</v>
      </c>
      <c r="J112" s="11">
        <v>9382</v>
      </c>
      <c r="K112" s="58" t="s">
        <v>1121</v>
      </c>
      <c r="L112" s="8">
        <f>I112/J112*100000</f>
        <v>0</v>
      </c>
      <c r="M112" s="7" t="str">
        <f>IF(L112=0,"Silencioso",IF(AND(L112&gt;0,L112&lt;100),"Baixa",IF(AND(L112&gt;=100,L112&lt;300),"Média",IF(AND(L112&gt;=300,L112&lt;500),"Alta",IF(L112&gt;=500,"Muito Alta","Avaliar")))))</f>
        <v>Silencioso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0</v>
      </c>
      <c r="J113" s="11">
        <v>2677</v>
      </c>
      <c r="K113" s="58" t="s">
        <v>1121</v>
      </c>
      <c r="L113" s="8">
        <f>I113/J113*100000</f>
        <v>0</v>
      </c>
      <c r="M113" s="7" t="str">
        <f>IF(L113=0,"Silencioso",IF(AND(L113&gt;0,L113&lt;100),"Baixa",IF(AND(L113&gt;=100,L113&lt;300),"Média",IF(AND(L113&gt;=300,L113&lt;500),"Alta",IF(L113&gt;=500,"Muito Alta","Avaliar")))))</f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2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2</v>
      </c>
      <c r="J114" s="11">
        <v>11495</v>
      </c>
      <c r="K114" s="58" t="s">
        <v>1121</v>
      </c>
      <c r="L114" s="8">
        <f>I114/J114*100000</f>
        <v>17.398869073510223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10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10</v>
      </c>
      <c r="J115" s="11">
        <v>44377</v>
      </c>
      <c r="K115" s="58" t="s">
        <v>1122</v>
      </c>
      <c r="L115" s="8">
        <f>I115/J115*100000</f>
        <v>22.534195641886562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0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0</v>
      </c>
      <c r="J123" s="11">
        <v>3711</v>
      </c>
      <c r="K123" s="58" t="s">
        <v>1121</v>
      </c>
      <c r="L123" s="8">
        <f>I123/J123*100000</f>
        <v>0</v>
      </c>
      <c r="M123" s="7" t="str">
        <f>IF(L123=0,"Silencioso",IF(AND(L123&gt;0,L123&lt;100),"Baixa",IF(AND(L123&gt;=100,L123&lt;300),"Média",IF(AND(L123&gt;=300,L123&lt;500),"Alta",IF(L123&gt;=500,"Muito Alta","Avaliar")))))</f>
        <v>Silencioso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1</v>
      </c>
      <c r="J124" s="11">
        <v>16565</v>
      </c>
      <c r="K124" s="58" t="s">
        <v>1121</v>
      </c>
      <c r="L124" s="8">
        <f>I124/J124*100000</f>
        <v>6.0368246302444915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0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0</v>
      </c>
      <c r="J126" s="11">
        <v>19738</v>
      </c>
      <c r="K126" s="58" t="s">
        <v>1121</v>
      </c>
      <c r="L126" s="8">
        <f>I126/J126*100000</f>
        <v>0</v>
      </c>
      <c r="M126" s="7" t="str">
        <f>IF(L126=0,"Silencioso",IF(AND(L126&gt;0,L126&lt;100),"Baixa",IF(AND(L126&gt;=100,L126&lt;300),"Média",IF(AND(L126&gt;=300,L126&lt;500),"Alta",IF(L126&gt;=500,"Muito Alta","Avaliar")))))</f>
        <v>Silencioso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0</v>
      </c>
      <c r="J127" s="11">
        <v>3810</v>
      </c>
      <c r="K127" s="58" t="s">
        <v>1121</v>
      </c>
      <c r="L127" s="8">
        <f>I127/J127*100000</f>
        <v>0</v>
      </c>
      <c r="M127" s="7" t="str">
        <f>IF(L127=0,"Silencioso",IF(AND(L127&gt;0,L127&lt;100),"Baixa",IF(AND(L127&gt;=100,L127&lt;300),"Média",IF(AND(L127&gt;=300,L127&lt;500),"Alta",IF(L127&gt;=500,"Muito Alta","Avaliar")))))</f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129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129</v>
      </c>
      <c r="J128" s="11">
        <v>53866</v>
      </c>
      <c r="K128" s="58" t="s">
        <v>1122</v>
      </c>
      <c r="L128" s="8">
        <f>I128/J128*100000</f>
        <v>239.48316192032078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0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0</v>
      </c>
      <c r="J130" s="11">
        <v>8029</v>
      </c>
      <c r="K130" s="58" t="s">
        <v>1121</v>
      </c>
      <c r="L130" s="8">
        <f>I130/J130*100000</f>
        <v>0</v>
      </c>
      <c r="M130" s="7" t="str">
        <f>IF(L130=0,"Silencioso",IF(AND(L130&gt;0,L130&lt;100),"Baixa",IF(AND(L130&gt;=100,L130&lt;300),"Média",IF(AND(L130&gt;=300,L130&lt;500),"Alta",IF(L130&gt;=500,"Muito Alta","Avaliar")))))</f>
        <v>Silencioso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1</v>
      </c>
      <c r="J131" s="11">
        <v>15356</v>
      </c>
      <c r="K131" s="58" t="s">
        <v>1121</v>
      </c>
      <c r="L131" s="8">
        <f>I131/J131*100000</f>
        <v>6.5121125293045061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0</v>
      </c>
      <c r="J133" s="11">
        <v>5612</v>
      </c>
      <c r="K133" s="58" t="s">
        <v>1121</v>
      </c>
      <c r="L133" s="8">
        <f>I133/J133*100000</f>
        <v>0</v>
      </c>
      <c r="M133" s="7" t="str">
        <f>IF(L133=0,"Silencioso",IF(AND(L133&gt;0,L133&lt;100),"Baixa",IF(AND(L133&gt;=100,L133&lt;300),"Média",IF(AND(L133&gt;=300,L133&lt;500),"Alta",IF(L133&gt;=500,"Muito Alta","Avaliar")))))</f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5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5</v>
      </c>
      <c r="J135" s="11">
        <v>12025</v>
      </c>
      <c r="K135" s="58" t="s">
        <v>1121</v>
      </c>
      <c r="L135" s="8">
        <f>I135/J135*100000</f>
        <v>41.580041580041581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</v>
      </c>
      <c r="J136" s="11">
        <v>14883</v>
      </c>
      <c r="K136" s="58" t="s">
        <v>1121</v>
      </c>
      <c r="L136" s="8">
        <f>I136/J136*100000</f>
        <v>6.7190754552173617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0</v>
      </c>
      <c r="J137" s="11">
        <v>4498</v>
      </c>
      <c r="K137" s="58" t="s">
        <v>1121</v>
      </c>
      <c r="L137" s="8">
        <f>I137/J137*100000</f>
        <v>0</v>
      </c>
      <c r="M137" s="7" t="str">
        <f>IF(L137=0,"Silencioso",IF(AND(L137&gt;0,L137&lt;100),"Baixa",IF(AND(L137&gt;=100,L137&lt;300),"Média",IF(AND(L137&gt;=300,L137&lt;500),"Alta",IF(L137&gt;=500,"Muito Alta","Avaliar")))))</f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</v>
      </c>
      <c r="J140" s="11">
        <v>37856</v>
      </c>
      <c r="K140" s="58" t="s">
        <v>1122</v>
      </c>
      <c r="L140" s="8">
        <f>I140/J140*100000</f>
        <v>2.6415891800507185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5</v>
      </c>
      <c r="G142" s="12">
        <f>VLOOKUP($A142,Chik!$1:$1048576,10,FALSE)</f>
        <v>0</v>
      </c>
      <c r="H142" s="12">
        <f>VLOOKUP($A142,zika!$1:$1048576,10,FALSE)</f>
        <v>1</v>
      </c>
      <c r="I142" s="12">
        <f>H142+F142+G142</f>
        <v>6</v>
      </c>
      <c r="J142" s="11">
        <v>9679</v>
      </c>
      <c r="K142" s="58" t="s">
        <v>1121</v>
      </c>
      <c r="L142" s="8">
        <f>I142/J142*100000</f>
        <v>61.989874987085443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14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14</v>
      </c>
      <c r="J143" s="11">
        <v>16109</v>
      </c>
      <c r="K143" s="58" t="s">
        <v>1121</v>
      </c>
      <c r="L143" s="8">
        <f>I143/J143*100000</f>
        <v>86.907939661059032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0</v>
      </c>
      <c r="J144" s="11">
        <v>5420</v>
      </c>
      <c r="K144" s="58" t="s">
        <v>1121</v>
      </c>
      <c r="L144" s="8">
        <f>I144/J144*100000</f>
        <v>0</v>
      </c>
      <c r="M144" s="7" t="str">
        <f>IF(L144=0,"Silencioso",IF(AND(L144&gt;0,L144&lt;100),"Baixa",IF(AND(L144&gt;=100,L144&lt;300),"Média",IF(AND(L144&gt;=300,L144&lt;500),"Alta",IF(L144&gt;=500,"Muito Alta","Avaliar")))))</f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4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4</v>
      </c>
      <c r="J145" s="11">
        <v>15153</v>
      </c>
      <c r="K145" s="58" t="s">
        <v>1121</v>
      </c>
      <c r="L145" s="8">
        <f>I145/J145*100000</f>
        <v>26.397413053520751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19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5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5</v>
      </c>
      <c r="J146" s="11">
        <v>8601</v>
      </c>
      <c r="K146" s="58" t="s">
        <v>1121</v>
      </c>
      <c r="L146" s="8">
        <f>I146/J146*100000</f>
        <v>58.132775258690849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1</v>
      </c>
      <c r="J147" s="11">
        <v>9287</v>
      </c>
      <c r="K147" s="58" t="s">
        <v>1121</v>
      </c>
      <c r="L147" s="8">
        <f>I147/J147*100000</f>
        <v>10.767739851405191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0</v>
      </c>
      <c r="J148" s="11">
        <v>23586</v>
      </c>
      <c r="K148" s="58" t="s">
        <v>1121</v>
      </c>
      <c r="L148" s="8">
        <f>I148/J148*100000</f>
        <v>0</v>
      </c>
      <c r="M148" s="7" t="str">
        <f>IF(L148=0,"Silencioso",IF(AND(L148&gt;0,L148&lt;100),"Baixa",IF(AND(L148&gt;=100,L148&lt;300),"Média",IF(AND(L148&gt;=300,L148&lt;500),"Alta",IF(L148&gt;=500,"Muito Alta","Avaliar")))))</f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1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1</v>
      </c>
      <c r="J150" s="11">
        <v>25327</v>
      </c>
      <c r="K150" s="58" t="s">
        <v>1122</v>
      </c>
      <c r="L150" s="8">
        <f>I150/J150*100000</f>
        <v>3.948355509930114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1122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19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1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1</v>
      </c>
      <c r="J152" s="11">
        <v>91503</v>
      </c>
      <c r="K152" s="58" t="s">
        <v>1123</v>
      </c>
      <c r="L152" s="8">
        <f>I152/J152*100000</f>
        <v>1.0928603433767199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19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0</v>
      </c>
      <c r="J153" s="11">
        <v>9396</v>
      </c>
      <c r="K153" s="58" t="s">
        <v>1121</v>
      </c>
      <c r="L153" s="8">
        <f>I153/J153*100000</f>
        <v>0</v>
      </c>
      <c r="M153" s="7" t="str">
        <f>IF(L153=0,"Silencioso",IF(AND(L153&gt;0,L153&lt;100),"Baixa",IF(AND(L153&gt;=100,L153&lt;300),"Média",IF(AND(L153&gt;=300,L153&lt;500),"Alta",IF(L153&gt;=500,"Muito Alta","Avaliar")))))</f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1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1</v>
      </c>
      <c r="J155" s="11">
        <v>19007</v>
      </c>
      <c r="K155" s="58" t="s">
        <v>1121</v>
      </c>
      <c r="L155" s="8">
        <f>I155/J155*100000</f>
        <v>5.2612195506918509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0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0</v>
      </c>
      <c r="J158" s="11">
        <v>11439</v>
      </c>
      <c r="K158" s="58" t="s">
        <v>1121</v>
      </c>
      <c r="L158" s="8">
        <f>I158/J158*100000</f>
        <v>0</v>
      </c>
      <c r="M158" s="7" t="str">
        <f>IF(L158=0,"Silencioso",IF(AND(L158&gt;0,L158&lt;100),"Baixa",IF(AND(L158&gt;=100,L158&lt;300),"Média",IF(AND(L158&gt;=300,L158&lt;500),"Alta",IF(L158&gt;=500,"Muito Alta","Avaliar")))))</f>
        <v>Silencioso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</v>
      </c>
      <c r="J160" s="11">
        <v>22257</v>
      </c>
      <c r="K160" s="58" t="s">
        <v>1121</v>
      </c>
      <c r="L160" s="8">
        <f>I160/J160*100000</f>
        <v>4.4929685042907845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0</v>
      </c>
      <c r="J161" s="11">
        <v>30324</v>
      </c>
      <c r="K161" s="58" t="s">
        <v>1122</v>
      </c>
      <c r="L161" s="8">
        <f>I161/J161*100000</f>
        <v>0</v>
      </c>
      <c r="M161" s="7" t="str">
        <f>IF(L161=0,"Silencioso",IF(AND(L161&gt;0,L161&lt;100),"Baixa",IF(AND(L161&gt;=100,L161&lt;300),"Média",IF(AND(L161&gt;=300,L161&lt;500),"Alta",IF(L161&gt;=500,"Muito Alta","Avaliar")))))</f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1121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1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1</v>
      </c>
      <c r="J163" s="11">
        <v>19144</v>
      </c>
      <c r="K163" s="58" t="s">
        <v>1121</v>
      </c>
      <c r="L163" s="8">
        <f>I163/J163*100000</f>
        <v>5.2235687421646473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3</v>
      </c>
      <c r="J164" s="11">
        <v>9986</v>
      </c>
      <c r="K164" s="58" t="s">
        <v>1121</v>
      </c>
      <c r="L164" s="8">
        <f>I164/J164*100000</f>
        <v>30.042058882435409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1</v>
      </c>
      <c r="J168" s="11">
        <v>2260</v>
      </c>
      <c r="K168" s="58" t="s">
        <v>1121</v>
      </c>
      <c r="L168" s="8">
        <f>I168/J168*100000</f>
        <v>44.247787610619469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0</v>
      </c>
      <c r="J170" s="11">
        <v>17739</v>
      </c>
      <c r="K170" s="58" t="s">
        <v>1121</v>
      </c>
      <c r="L170" s="8">
        <f>I170/J170*100000</f>
        <v>0</v>
      </c>
      <c r="M170" s="7" t="str">
        <f>IF(L170=0,"Silencioso",IF(AND(L170&gt;0,L170&lt;100),"Baixa",IF(AND(L170&gt;=100,L170&lt;300),"Média",IF(AND(L170&gt;=300,L170&lt;500),"Alta",IF(L170&gt;=500,"Muito Alta","Avaliar")))))</f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7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7</v>
      </c>
      <c r="J171" s="11">
        <v>74691</v>
      </c>
      <c r="K171" s="58" t="s">
        <v>1123</v>
      </c>
      <c r="L171" s="8">
        <f>I171/J171*100000</f>
        <v>9.3719457498226024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3629</v>
      </c>
      <c r="K173" s="58" t="s">
        <v>1121</v>
      </c>
      <c r="L173" s="8">
        <f>I173/J173*100000</f>
        <v>27.555800496004412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1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1</v>
      </c>
      <c r="J174" s="11">
        <v>6366</v>
      </c>
      <c r="K174" s="58" t="s">
        <v>1121</v>
      </c>
      <c r="L174" s="8">
        <f>I174/J174*100000</f>
        <v>15.708451146716934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0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0</v>
      </c>
      <c r="J176" s="11">
        <v>21703</v>
      </c>
      <c r="K176" s="58" t="s">
        <v>1121</v>
      </c>
      <c r="L176" s="8">
        <f>I176/J176*100000</f>
        <v>0</v>
      </c>
      <c r="M176" s="7" t="str">
        <f>IF(L176=0,"Silencioso",IF(AND(L176&gt;0,L176&lt;100),"Baixa",IF(AND(L176&gt;=100,L176&lt;300),"Média",IF(AND(L176&gt;=300,L176&lt;500),"Alta",IF(L176&gt;=500,"Muito Alta","Avaliar")))))</f>
        <v>Silencioso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0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0</v>
      </c>
      <c r="J178" s="11">
        <v>7017</v>
      </c>
      <c r="K178" s="58" t="s">
        <v>1121</v>
      </c>
      <c r="L178" s="8">
        <f>I178/J178*100000</f>
        <v>0</v>
      </c>
      <c r="M178" s="7" t="str">
        <f>IF(L178=0,"Silencioso",IF(AND(L178&gt;0,L178&lt;100),"Baixa",IF(AND(L178&gt;=100,L178&lt;300),"Média",IF(AND(L178&gt;=300,L178&lt;500),"Alta",IF(L178&gt;=500,"Muito Alta","Avaliar")))))</f>
        <v>Silencioso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2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2</v>
      </c>
      <c r="J179" s="11">
        <v>10425</v>
      </c>
      <c r="K179" s="58" t="s">
        <v>1121</v>
      </c>
      <c r="L179" s="8">
        <f>I179/J179*100000</f>
        <v>19.184652278177456</v>
      </c>
      <c r="M179" s="7" t="str">
        <f>IF(L179=0,"Silencioso",IF(AND(L179&gt;0,L179&lt;100),"Baixa",IF(AND(L179&gt;=100,L179&lt;300),"Média",IF(AND(L179&gt;=300,L179&lt;500),"Alta",IF(L179&gt;=500,"Muito Alta","Avaliar")))))</f>
        <v>Baixa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19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0</v>
      </c>
      <c r="J182" s="11">
        <v>15368</v>
      </c>
      <c r="K182" s="58" t="s">
        <v>1121</v>
      </c>
      <c r="L182" s="8">
        <f>I182/J182*100000</f>
        <v>0</v>
      </c>
      <c r="M182" s="7" t="str">
        <f>IF(L182=0,"Silencioso",IF(AND(L182&gt;0,L182&lt;100),"Baixa",IF(AND(L182&gt;=100,L182&lt;300),"Média",IF(AND(L182&gt;=300,L182&lt;500),"Alta",IF(L182&gt;=500,"Muito Alta","Avaliar")))))</f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1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1</v>
      </c>
      <c r="J183" s="11">
        <v>13397</v>
      </c>
      <c r="K183" s="58" t="s">
        <v>1121</v>
      </c>
      <c r="L183" s="8">
        <f>I183/J183*100000</f>
        <v>7.4643576920206023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19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0</v>
      </c>
      <c r="J187" s="11">
        <v>7590</v>
      </c>
      <c r="K187" s="58" t="s">
        <v>1121</v>
      </c>
      <c r="L187" s="8">
        <f>I187/J187*100000</f>
        <v>0</v>
      </c>
      <c r="M187" s="7" t="str">
        <f>IF(L187=0,"Silencioso",IF(AND(L187&gt;0,L187&lt;100),"Baixa",IF(AND(L187&gt;=100,L187&lt;300),"Média",IF(AND(L187&gt;=300,L187&lt;500),"Alta",IF(L187&gt;=500,"Muito Alta","Avaliar")))))</f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19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0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0</v>
      </c>
      <c r="J188" s="11">
        <v>28366</v>
      </c>
      <c r="K188" s="58" t="s">
        <v>1122</v>
      </c>
      <c r="L188" s="8">
        <f>I188/J188*100000</f>
        <v>0</v>
      </c>
      <c r="M188" s="7" t="str">
        <f>IF(L188=0,"Silencioso",IF(AND(L188&gt;0,L188&lt;100),"Baixa",IF(AND(L188&gt;=100,L188&lt;300),"Média",IF(AND(L188&gt;=300,L188&lt;500),"Alta",IF(L188&gt;=500,"Muito Alta","Avaliar")))))</f>
        <v>Silencioso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19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1</v>
      </c>
      <c r="J195" s="11">
        <v>27425</v>
      </c>
      <c r="K195" s="58" t="s">
        <v>1122</v>
      </c>
      <c r="L195" s="8">
        <f>I195/J195*100000</f>
        <v>3.646308113035551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19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4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4</v>
      </c>
      <c r="J198" s="11">
        <v>17641</v>
      </c>
      <c r="K198" s="58" t="s">
        <v>1121</v>
      </c>
      <c r="L198" s="8">
        <f>I198/J198*100000</f>
        <v>22.674451561702849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</v>
      </c>
      <c r="J199" s="11">
        <v>5480</v>
      </c>
      <c r="K199" s="58" t="s">
        <v>1121</v>
      </c>
      <c r="L199" s="8">
        <f>I199/J199*100000</f>
        <v>18.248175182481752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0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0</v>
      </c>
      <c r="J201" s="11">
        <v>11525</v>
      </c>
      <c r="K201" s="58" t="s">
        <v>1121</v>
      </c>
      <c r="L201" s="8">
        <f>I201/J201*100000</f>
        <v>0</v>
      </c>
      <c r="M201" s="7" t="str">
        <f>IF(L201=0,"Silencioso",IF(AND(L201&gt;0,L201&lt;100),"Baixa",IF(AND(L201&gt;=100,L201&lt;300),"Média",IF(AND(L201&gt;=300,L201&lt;500),"Alta",IF(L201&gt;=500,"Muito Alta","Avaliar")))))</f>
        <v>Silencioso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7595</v>
      </c>
      <c r="K202" s="58" t="s">
        <v>1121</v>
      </c>
      <c r="L202" s="8">
        <f>I202/J202*100000</f>
        <v>13.166556945358787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1121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19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0</v>
      </c>
      <c r="J204" s="11">
        <v>11813</v>
      </c>
      <c r="K204" s="58" t="s">
        <v>1121</v>
      </c>
      <c r="L204" s="8">
        <f>I204/J204*100000</f>
        <v>0</v>
      </c>
      <c r="M204" s="7" t="str">
        <f>IF(L204=0,"Silencioso",IF(AND(L204&gt;0,L204&lt;100),"Baixa",IF(AND(L204&gt;=100,L204&lt;300),"Média",IF(AND(L204&gt;=300,L204&lt;500),"Alta",IF(L204&gt;=500,"Muito Alta","Avaliar")))))</f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0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0</v>
      </c>
      <c r="J205" s="11">
        <v>54196</v>
      </c>
      <c r="K205" s="58" t="s">
        <v>1122</v>
      </c>
      <c r="L205" s="8">
        <f>I205/J205*100000</f>
        <v>0</v>
      </c>
      <c r="M205" s="7" t="str">
        <f>IF(L205=0,"Silencioso",IF(AND(L205&gt;0,L205&lt;100),"Baixa",IF(AND(L205&gt;=100,L205&lt;300),"Média",IF(AND(L205&gt;=300,L205&lt;500),"Alta",IF(L205&gt;=500,"Muito Alta","Avaliar")))))</f>
        <v>Silencioso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1</v>
      </c>
      <c r="G207" s="12">
        <f>VLOOKUP($A207,Chik!$1:$1048576,10,FALSE)</f>
        <v>1</v>
      </c>
      <c r="H207" s="12">
        <f>VLOOKUP($A207,zika!$1:$1048576,10,FALSE)</f>
        <v>0</v>
      </c>
      <c r="I207" s="12">
        <f>H207+F207+G207</f>
        <v>2</v>
      </c>
      <c r="J207" s="11">
        <v>6908</v>
      </c>
      <c r="K207" s="58" t="s">
        <v>1121</v>
      </c>
      <c r="L207" s="8">
        <f>I207/J207*100000</f>
        <v>28.951939779965254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5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5</v>
      </c>
      <c r="J209" s="11">
        <v>22892</v>
      </c>
      <c r="K209" s="58" t="s">
        <v>1121</v>
      </c>
      <c r="L209" s="8">
        <f>I209/J209*100000</f>
        <v>21.841691420583608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34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34</v>
      </c>
      <c r="J211" s="11">
        <v>659070</v>
      </c>
      <c r="K211" s="58" t="s">
        <v>1125</v>
      </c>
      <c r="L211" s="8">
        <f>I211/J211*100000</f>
        <v>5.1587843476413733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</v>
      </c>
      <c r="J214" s="11">
        <v>8883</v>
      </c>
      <c r="K214" s="58" t="s">
        <v>1121</v>
      </c>
      <c r="L214" s="8">
        <f>I214/J214*100000</f>
        <v>11.257458065968704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1121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0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0</v>
      </c>
      <c r="J217" s="11">
        <v>10040</v>
      </c>
      <c r="K217" s="58" t="s">
        <v>1121</v>
      </c>
      <c r="L217" s="8">
        <f>I217/J217*100000</f>
        <v>0</v>
      </c>
      <c r="M217" s="7" t="str">
        <f>IF(L217=0,"Silencioso",IF(AND(L217&gt;0,L217&lt;100),"Baixa",IF(AND(L217&gt;=100,L217&lt;300),"Média",IF(AND(L217&gt;=300,L217&lt;500),"Alta",IF(L217&gt;=500,"Muito Alta","Avaliar")))))</f>
        <v>Silencioso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1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1</v>
      </c>
      <c r="J218" s="11">
        <v>27982</v>
      </c>
      <c r="K218" s="58" t="s">
        <v>1122</v>
      </c>
      <c r="L218" s="8">
        <f>I218/J218*100000</f>
        <v>3.5737259666928742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5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5</v>
      </c>
      <c r="J219" s="11">
        <v>109405</v>
      </c>
      <c r="K219" s="58" t="s">
        <v>1124</v>
      </c>
      <c r="L219" s="8">
        <f>I219/J219*100000</f>
        <v>4.5701750377039447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1121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0</v>
      </c>
      <c r="J227" s="11">
        <v>4396</v>
      </c>
      <c r="K227" s="58" t="s">
        <v>1121</v>
      </c>
      <c r="L227" s="8">
        <f>I227/J227*100000</f>
        <v>0</v>
      </c>
      <c r="M227" s="7" t="str">
        <f>IF(L227=0,"Silencioso",IF(AND(L227&gt;0,L227&lt;100),"Baixa",IF(AND(L227&gt;=100,L227&lt;300),"Média",IF(AND(L227&gt;=300,L227&lt;500),"Alta",IF(L227&gt;=500,"Muito Alta","Avaliar")))))</f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0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0</v>
      </c>
      <c r="J228" s="11">
        <v>6646</v>
      </c>
      <c r="K228" s="58" t="s">
        <v>1121</v>
      </c>
      <c r="L228" s="8">
        <f>I228/J228*100000</f>
        <v>0</v>
      </c>
      <c r="M228" s="7" t="str">
        <f>IF(L228=0,"Silencioso",IF(AND(L228&gt;0,L228&lt;100),"Baixa",IF(AND(L228&gt;=100,L228&lt;300),"Média",IF(AND(L228&gt;=300,L228&lt;500),"Alta",IF(L228&gt;=500,"Muito Alta","Avaliar")))))</f>
        <v>Silencioso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3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3</v>
      </c>
      <c r="J229" s="11">
        <v>12660</v>
      </c>
      <c r="K229" s="58" t="s">
        <v>1121</v>
      </c>
      <c r="L229" s="8">
        <f>I229/J229*100000</f>
        <v>23.696682464454977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1121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5</v>
      </c>
      <c r="J238" s="11">
        <v>79625</v>
      </c>
      <c r="K238" s="58" t="s">
        <v>1123</v>
      </c>
      <c r="L238" s="8">
        <f>I238/J238*100000</f>
        <v>6.2794348508634217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0</v>
      </c>
      <c r="J239" s="11">
        <v>5399</v>
      </c>
      <c r="K239" s="58" t="s">
        <v>1121</v>
      </c>
      <c r="L239" s="8">
        <f>I239/J239*100000</f>
        <v>0</v>
      </c>
      <c r="M239" s="7" t="str">
        <f>IF(L239=0,"Silencioso",IF(AND(L239&gt;0,L239&lt;100),"Baixa",IF(AND(L239&gt;=100,L239&lt;300),"Média",IF(AND(L239&gt;=300,L239&lt;500),"Alta",IF(L239&gt;=500,"Muito Alta","Avaliar")))))</f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1121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3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3</v>
      </c>
      <c r="J242" s="11">
        <v>10291</v>
      </c>
      <c r="K242" s="58" t="s">
        <v>1121</v>
      </c>
      <c r="L242" s="8">
        <f>I242/J242*100000</f>
        <v>29.15168593917015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19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1</v>
      </c>
      <c r="J245" s="11">
        <v>2919</v>
      </c>
      <c r="K245" s="58" t="s">
        <v>1121</v>
      </c>
      <c r="L245" s="8">
        <f>I245/J245*100000</f>
        <v>34.258307639602606</v>
      </c>
      <c r="M245" s="7" t="str">
        <f>IF(L245=0,"Silencioso",IF(AND(L245&gt;0,L245&lt;100),"Baixa",IF(AND(L245&gt;=100,L245&lt;300),"Média",IF(AND(L245&gt;=300,L245&lt;500),"Alta",IF(L245&gt;=500,"Muito Alta","Avaliar")))))</f>
        <v>Baixa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12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12</v>
      </c>
      <c r="J246" s="11">
        <v>47617</v>
      </c>
      <c r="K246" s="58" t="s">
        <v>1122</v>
      </c>
      <c r="L246" s="8">
        <f>I246/J246*100000</f>
        <v>25.201083646596803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19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19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3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3</v>
      </c>
      <c r="J248" s="11">
        <v>7852</v>
      </c>
      <c r="K248" s="58" t="s">
        <v>1121</v>
      </c>
      <c r="L248" s="8">
        <f>I248/J248*100000</f>
        <v>38.206826286296483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0</v>
      </c>
      <c r="J251" s="11">
        <v>4984</v>
      </c>
      <c r="K251" s="58" t="s">
        <v>1121</v>
      </c>
      <c r="L251" s="8">
        <f>I251/J251*100000</f>
        <v>0</v>
      </c>
      <c r="M251" s="7" t="str">
        <f>IF(L251=0,"Silencioso",IF(AND(L251&gt;0,L251&lt;100),"Baixa",IF(AND(L251&gt;=100,L251&lt;300),"Média",IF(AND(L251&gt;=300,L251&lt;500),"Alta",IF(L251&gt;=500,"Muito Alta","Avaliar")))))</f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7527</v>
      </c>
      <c r="K252" s="58" t="s">
        <v>1121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4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4</v>
      </c>
      <c r="J253" s="11">
        <v>235977</v>
      </c>
      <c r="K253" s="58" t="s">
        <v>1124</v>
      </c>
      <c r="L253" s="8">
        <f>I253/J253*100000</f>
        <v>1.6950804527559891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19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1</v>
      </c>
      <c r="J254" s="11">
        <v>6702</v>
      </c>
      <c r="K254" s="58" t="s">
        <v>1121</v>
      </c>
      <c r="L254" s="8">
        <f>I254/J254*100000</f>
        <v>14.920919128618324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0</v>
      </c>
      <c r="J257" s="11">
        <v>3699</v>
      </c>
      <c r="K257" s="58" t="s">
        <v>1121</v>
      </c>
      <c r="L257" s="8">
        <f>I257/J257*100000</f>
        <v>0</v>
      </c>
      <c r="M257" s="7" t="str">
        <f>IF(L257=0,"Silencioso",IF(AND(L257&gt;0,L257&lt;100),"Baixa",IF(AND(L257&gt;=100,L257&lt;300),"Média",IF(AND(L257&gt;=300,L257&lt;500),"Alta",IF(L257&gt;=500,"Muito Alta","Avaliar")))))</f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1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1</v>
      </c>
      <c r="J260" s="11">
        <v>5243</v>
      </c>
      <c r="K260" s="58" t="s">
        <v>1121</v>
      </c>
      <c r="L260" s="8">
        <f>I260/J260*100000</f>
        <v>19.073049780659929</v>
      </c>
      <c r="M260" s="7" t="str">
        <f>IF(L260=0,"Silencioso",IF(AND(L260&gt;0,L260&lt;100),"Baixa",IF(AND(L260&gt;=100,L260&lt;300),"Média",IF(AND(L260&gt;=300,L260&lt;500),"Alta",IF(L260&gt;=500,"Muito Alta","Avaliar")))))</f>
        <v>Baixa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0</v>
      </c>
      <c r="J262" s="11">
        <v>6523</v>
      </c>
      <c r="K262" s="58" t="s">
        <v>1121</v>
      </c>
      <c r="L262" s="8">
        <f>I262/J262*100000</f>
        <v>0</v>
      </c>
      <c r="M262" s="7" t="str">
        <f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1121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5185</v>
      </c>
      <c r="K264" s="58" t="s">
        <v>1121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</v>
      </c>
      <c r="J265" s="11">
        <v>13541</v>
      </c>
      <c r="K265" s="58" t="s">
        <v>1121</v>
      </c>
      <c r="L265" s="8">
        <f>I265/J265*100000</f>
        <v>7.3849789528099841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3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3</v>
      </c>
      <c r="J270" s="11">
        <v>27823</v>
      </c>
      <c r="K270" s="58" t="s">
        <v>1122</v>
      </c>
      <c r="L270" s="8">
        <f>I270/J270*100000</f>
        <v>10.78244617762283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3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3</v>
      </c>
      <c r="J271" s="11">
        <v>11064</v>
      </c>
      <c r="K271" s="58" t="s">
        <v>1121</v>
      </c>
      <c r="L271" s="8">
        <f>I271/J271*100000</f>
        <v>27.114967462039047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3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3</v>
      </c>
      <c r="J272" s="11">
        <v>7244</v>
      </c>
      <c r="K272" s="58" t="s">
        <v>1121</v>
      </c>
      <c r="L272" s="8">
        <f>I272/J272*100000</f>
        <v>41.413583655438984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19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2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2</v>
      </c>
      <c r="J273" s="11">
        <v>5362</v>
      </c>
      <c r="K273" s="58" t="s">
        <v>1121</v>
      </c>
      <c r="L273" s="8">
        <f>I273/J273*100000</f>
        <v>37.299515106303623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1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8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8</v>
      </c>
      <c r="J276" s="11">
        <v>70200</v>
      </c>
      <c r="K276" s="58" t="s">
        <v>1123</v>
      </c>
      <c r="L276" s="8">
        <f>I276/J276*100000</f>
        <v>11.396011396011396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19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19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3508</v>
      </c>
      <c r="K282" s="58" t="s">
        <v>1121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1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1</v>
      </c>
      <c r="J287" s="11">
        <v>2379</v>
      </c>
      <c r="K287" s="58" t="s">
        <v>1121</v>
      </c>
      <c r="L287" s="8">
        <f>I287/J287*100000</f>
        <v>42.034468263976464</v>
      </c>
      <c r="M287" s="7" t="str">
        <f>IF(L287=0,"Silencioso",IF(AND(L287&gt;0,L287&lt;100),"Baixa",IF(AND(L287&gt;=100,L287&lt;300),"Média",IF(AND(L287&gt;=300,L287&lt;500),"Alta",IF(L287&gt;=500,"Muito Alta","Avaliar")))))</f>
        <v>Baixa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7409</v>
      </c>
      <c r="K290" s="58" t="s">
        <v>1121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9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9</v>
      </c>
      <c r="J291" s="11">
        <v>15235</v>
      </c>
      <c r="K291" s="58" t="s">
        <v>1121</v>
      </c>
      <c r="L291" s="8">
        <f>I291/J291*100000</f>
        <v>59.074499507712503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7386</v>
      </c>
      <c r="K295" s="58" t="s">
        <v>1121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19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28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28</v>
      </c>
      <c r="J296" s="11">
        <v>67540</v>
      </c>
      <c r="K296" s="58" t="s">
        <v>1122</v>
      </c>
      <c r="L296" s="8">
        <f>I296/J296*100000</f>
        <v>41.456914421083802</v>
      </c>
      <c r="M296" s="7" t="str">
        <f>IF(L296=0,"Silencioso",IF(AND(L296&gt;0,L296&lt;100),"Baixa",IF(AND(L296&gt;=100,L296&lt;300),"Média",IF(AND(L296&gt;=300,L296&lt;500),"Alta",IF(L296&gt;=500,"Muito Alta","Avaliar")))))</f>
        <v>Baixa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19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2927</v>
      </c>
      <c r="K299" s="58" t="s">
        <v>1121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10343</v>
      </c>
      <c r="K300" s="58" t="s">
        <v>1121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19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2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2</v>
      </c>
      <c r="J302" s="11">
        <v>26181</v>
      </c>
      <c r="K302" s="58" t="s">
        <v>1122</v>
      </c>
      <c r="L302" s="8">
        <f>I302/J302*100000</f>
        <v>7.639127611626753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19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2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2</v>
      </c>
      <c r="J303" s="11">
        <v>5446</v>
      </c>
      <c r="K303" s="58" t="s">
        <v>1121</v>
      </c>
      <c r="L303" s="8">
        <f>I303/J303*100000</f>
        <v>36.72420124862284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5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5</v>
      </c>
      <c r="J304" s="11">
        <v>5891</v>
      </c>
      <c r="K304" s="58" t="s">
        <v>1121</v>
      </c>
      <c r="L304" s="8">
        <f>I304/J304*100000</f>
        <v>84.875233406891866</v>
      </c>
      <c r="M304" s="7" t="str">
        <f>IF(L304=0,"Silencioso",IF(AND(L304&gt;0,L304&lt;100),"Baixa",IF(AND(L304&gt;=100,L304&lt;300),"Média",IF(AND(L304&gt;=300,L304&lt;500),"Alta",IF(L304&gt;=500,"Muito Alta","Avaliar")))))</f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1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1</v>
      </c>
      <c r="J305" s="11">
        <v>9555</v>
      </c>
      <c r="K305" s="58" t="s">
        <v>1121</v>
      </c>
      <c r="L305" s="8">
        <f>I305/J305*100000</f>
        <v>10.465724751439037</v>
      </c>
      <c r="M305" s="7" t="str">
        <f>IF(L305=0,"Silencioso",IF(AND(L305&gt;0,L305&lt;100),"Baixa",IF(AND(L305&gt;=100,L305&lt;300),"Média",IF(AND(L305&gt;=300,L305&lt;500),"Alta",IF(L305&gt;=500,"Muito Alta","Avaliar")))))</f>
        <v>Baixa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17701</v>
      </c>
      <c r="K307" s="58" t="s">
        <v>1121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7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7</v>
      </c>
      <c r="J310" s="11">
        <v>58962</v>
      </c>
      <c r="K310" s="58" t="s">
        <v>1122</v>
      </c>
      <c r="L310" s="8">
        <f>I310/J310*100000</f>
        <v>11.872053186798276</v>
      </c>
      <c r="M310" s="7" t="str">
        <f>IF(L310=0,"Silencioso",IF(AND(L310&gt;0,L310&lt;100),"Baixa",IF(AND(L310&gt;=100,L310&lt;300),"Média",IF(AND(L310&gt;=300,L310&lt;500),"Alta",IF(L310&gt;=500,"Muito Alta","Avaliar")))))</f>
        <v>Baixa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4304</v>
      </c>
      <c r="K311" s="58" t="s">
        <v>1121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6844</v>
      </c>
      <c r="K312" s="58" t="s">
        <v>1121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1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1</v>
      </c>
      <c r="J316" s="11">
        <v>3940</v>
      </c>
      <c r="K316" s="58" t="s">
        <v>1121</v>
      </c>
      <c r="L316" s="8">
        <f>I316/J316*100000</f>
        <v>25.38071065989848</v>
      </c>
      <c r="M316" s="7" t="str">
        <f>IF(L316=0,"Silencioso",IF(AND(L316&gt;0,L316&lt;100),"Baixa",IF(AND(L316&gt;=100,L316&lt;300),"Média",IF(AND(L316&gt;=300,L316&lt;500),"Alta",IF(L316&gt;=500,"Muito Alta","Avaliar")))))</f>
        <v>Baixa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2</v>
      </c>
      <c r="J319" s="11">
        <v>11833</v>
      </c>
      <c r="K319" s="58" t="s">
        <v>1121</v>
      </c>
      <c r="L319" s="8">
        <f>I319/J319*100000</f>
        <v>16.901884560128455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57</v>
      </c>
      <c r="G320" s="12">
        <f>VLOOKUP($A320,Chik!$1:$1048576,10,FALSE)</f>
        <v>0</v>
      </c>
      <c r="H320" s="12">
        <f>VLOOKUP($A320,zika!$1:$1048576,10,FALSE)</f>
        <v>0</v>
      </c>
      <c r="I320" s="12">
        <f>H320+F320+G320</f>
        <v>57</v>
      </c>
      <c r="J320" s="11">
        <v>278685</v>
      </c>
      <c r="K320" s="58" t="s">
        <v>1124</v>
      </c>
      <c r="L320" s="8">
        <f>I320/J320*100000</f>
        <v>20.453199849292211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19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19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</v>
      </c>
      <c r="J323" s="11">
        <v>34057</v>
      </c>
      <c r="K323" s="58" t="s">
        <v>1122</v>
      </c>
      <c r="L323" s="8">
        <f>I323/J323*100000</f>
        <v>2.9362539272396275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1</v>
      </c>
      <c r="J324" s="11">
        <v>14233</v>
      </c>
      <c r="K324" s="58" t="s">
        <v>1121</v>
      </c>
      <c r="L324" s="8">
        <f>I324/J324*100000</f>
        <v>7.025925665706457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1</v>
      </c>
      <c r="J326" s="11">
        <v>4954</v>
      </c>
      <c r="K326" s="58" t="s">
        <v>1121</v>
      </c>
      <c r="L326" s="8">
        <f>I326/J326*100000</f>
        <v>20.185708518368994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19025</v>
      </c>
      <c r="K327" s="58" t="s">
        <v>1121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3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3</v>
      </c>
      <c r="J328" s="11">
        <v>8903</v>
      </c>
      <c r="K328" s="58" t="s">
        <v>1121</v>
      </c>
      <c r="L328" s="8">
        <f>I328/J328*100000</f>
        <v>33.696506795462199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1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1</v>
      </c>
      <c r="J331" s="11">
        <v>51750</v>
      </c>
      <c r="K331" s="58" t="s">
        <v>1122</v>
      </c>
      <c r="L331" s="8">
        <f>I331/J331*100000</f>
        <v>1.932367149758454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19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7105</v>
      </c>
      <c r="K332" s="58" t="s">
        <v>1121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8442</v>
      </c>
      <c r="K334" s="58" t="s">
        <v>1121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2</v>
      </c>
      <c r="J335" s="11">
        <v>5704</v>
      </c>
      <c r="K335" s="58" t="s">
        <v>1121</v>
      </c>
      <c r="L335" s="8">
        <f>I335/J335*100000</f>
        <v>35.06311360448808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0</v>
      </c>
      <c r="J339" s="11">
        <v>25035</v>
      </c>
      <c r="K339" s="58" t="s">
        <v>1122</v>
      </c>
      <c r="L339" s="8">
        <f>I339/J339*100000</f>
        <v>0</v>
      </c>
      <c r="M339" s="7" t="str">
        <f>IF(L339=0,"Silencioso",IF(AND(L339&gt;0,L339&lt;100),"Baixa",IF(AND(L339&gt;=100,L339&lt;300),"Média",IF(AND(L339&gt;=300,L339&lt;500),"Alta",IF(L339&gt;=500,"Muito Alta","Avaliar")))))</f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2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2</v>
      </c>
      <c r="J341" s="11">
        <v>5975</v>
      </c>
      <c r="K341" s="58" t="s">
        <v>1121</v>
      </c>
      <c r="L341" s="8">
        <f>I341/J341*100000</f>
        <v>33.47280334728034</v>
      </c>
      <c r="M341" s="7" t="str">
        <f>IF(L341=0,"Silencioso",IF(AND(L341&gt;0,L341&lt;100),"Baixa",IF(AND(L341&gt;=100,L341&lt;300),"Média",IF(AND(L341&gt;=300,L341&lt;500),"Alta",IF(L341&gt;=500,"Muito Alta","Avaliar")))))</f>
        <v>Baixa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3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3</v>
      </c>
      <c r="J343" s="11">
        <v>179015</v>
      </c>
      <c r="K343" s="58" t="s">
        <v>1124</v>
      </c>
      <c r="L343" s="8">
        <f>I343/J343*100000</f>
        <v>1.6758372203446641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38"/>
    </row>
    <row r="344" spans="1:19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11879</v>
      </c>
      <c r="K346" s="58" t="s">
        <v>1121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2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2</v>
      </c>
      <c r="J347" s="11">
        <v>42246</v>
      </c>
      <c r="K347" s="58" t="s">
        <v>1122</v>
      </c>
      <c r="L347" s="8">
        <f>I347/J347*100000</f>
        <v>4.7341760166642999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19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3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3</v>
      </c>
      <c r="J348" s="11">
        <v>10709</v>
      </c>
      <c r="K348" s="58" t="s">
        <v>1121</v>
      </c>
      <c r="L348" s="8">
        <f>I348/J348*100000</f>
        <v>28.013820151274629</v>
      </c>
      <c r="M348" s="7" t="str">
        <f>IF(L348=0,"Silencioso",IF(AND(L348&gt;0,L348&lt;100),"Baixa",IF(AND(L348&gt;=100,L348&lt;300),"Média",IF(AND(L348&gt;=300,L348&lt;500),"Alta",IF(L348&gt;=500,"Muito Alta","Avaliar")))))</f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7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7</v>
      </c>
      <c r="J349" s="11">
        <v>7971</v>
      </c>
      <c r="K349" s="58" t="s">
        <v>1121</v>
      </c>
      <c r="L349" s="8">
        <f>I349/J349*100000</f>
        <v>87.818341487893619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12303</v>
      </c>
      <c r="K351" s="58" t="s">
        <v>1121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6829</v>
      </c>
      <c r="K355" s="58" t="s">
        <v>1121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24204</v>
      </c>
      <c r="K357" s="58" t="s">
        <v>1121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36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36</v>
      </c>
      <c r="J358" s="11">
        <v>6228</v>
      </c>
      <c r="K358" s="58" t="s">
        <v>1121</v>
      </c>
      <c r="L358" s="8">
        <f>I358/J358*100000</f>
        <v>578.03468208092488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1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1</v>
      </c>
      <c r="J359" s="11">
        <v>7467</v>
      </c>
      <c r="K359" s="58" t="s">
        <v>1121</v>
      </c>
      <c r="L359" s="8">
        <f>I359/J359*100000</f>
        <v>13.392259274139549</v>
      </c>
      <c r="M359" s="7" t="str">
        <f>IF(L359=0,"Silencioso",IF(AND(L359&gt;0,L359&lt;100),"Baixa",IF(AND(L359&gt;=100,L359&lt;300),"Média",IF(AND(L359&gt;=300,L359&lt;500),"Alta",IF(L359&gt;=500,"Muito Alta","Avaliar")))))</f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4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4</v>
      </c>
      <c r="J360" s="11">
        <v>18438</v>
      </c>
      <c r="K360" s="58" t="s">
        <v>1121</v>
      </c>
      <c r="L360" s="8">
        <f>I360/J360*100000</f>
        <v>21.69432693350689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3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3</v>
      </c>
      <c r="J361" s="11">
        <v>19717</v>
      </c>
      <c r="K361" s="58" t="s">
        <v>1121</v>
      </c>
      <c r="L361" s="8">
        <f>I361/J361*100000</f>
        <v>15.215296444692397</v>
      </c>
      <c r="M361" s="7" t="str">
        <f>IF(L361=0,"Silencioso",IF(AND(L361&gt;0,L361&lt;100),"Baixa",IF(AND(L361&gt;=100,L361&lt;300),"Média",IF(AND(L361&gt;=300,L361&lt;500),"Alta",IF(L361&gt;=500,"Muito Alta","Avaliar")))))</f>
        <v>Baixa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36</v>
      </c>
      <c r="G362" s="73">
        <f>VLOOKUP($A362,Chik!$1:$1048576,10,FALSE)</f>
        <v>0</v>
      </c>
      <c r="H362" s="12">
        <f>VLOOKUP($A362,zika!$1:$1048576,10,FALSE)</f>
        <v>0</v>
      </c>
      <c r="I362" s="12">
        <f>H362+F362+G362</f>
        <v>36</v>
      </c>
      <c r="J362" s="11">
        <v>261344</v>
      </c>
      <c r="K362" s="58" t="s">
        <v>1124</v>
      </c>
      <c r="L362" s="8">
        <f>I362/J362*100000</f>
        <v>13.774947961307701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4217</v>
      </c>
      <c r="K363" s="58" t="s">
        <v>1121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2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2</v>
      </c>
      <c r="J366" s="11">
        <v>119186</v>
      </c>
      <c r="K366" s="58" t="s">
        <v>1124</v>
      </c>
      <c r="L366" s="8">
        <f>I366/J366*100000</f>
        <v>1.6780494353363651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11446</v>
      </c>
      <c r="K367" s="58" t="s">
        <v>1121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5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5</v>
      </c>
      <c r="J368" s="11">
        <v>51281</v>
      </c>
      <c r="K368" s="58" t="s">
        <v>1122</v>
      </c>
      <c r="L368" s="8">
        <f>I368/J368*100000</f>
        <v>9.7501998790975222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38"/>
    </row>
    <row r="369" spans="1:19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12681</v>
      </c>
      <c r="K372" s="58" t="s">
        <v>1121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3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3</v>
      </c>
      <c r="J373" s="11">
        <v>96389</v>
      </c>
      <c r="K373" s="58" t="s">
        <v>1123</v>
      </c>
      <c r="L373" s="8">
        <f>I373/J373*100000</f>
        <v>3.1123883430681927</v>
      </c>
      <c r="M373" s="7" t="str">
        <f>IF(L373=0,"Silencioso",IF(AND(L373&gt;0,L373&lt;100),"Baixa",IF(AND(L373&gt;=100,L373&lt;300),"Média",IF(AND(L373&gt;=300,L373&lt;500),"Alta",IF(L373&gt;=500,"Muito Alta","Avaliar")))))</f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19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1</v>
      </c>
      <c r="J374" s="11">
        <v>34527</v>
      </c>
      <c r="K374" s="58" t="s">
        <v>1122</v>
      </c>
      <c r="L374" s="8">
        <f>I374/J374*100000</f>
        <v>2.8962840675413442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18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18</v>
      </c>
      <c r="J376" s="11">
        <v>23212</v>
      </c>
      <c r="K376" s="58" t="s">
        <v>1121</v>
      </c>
      <c r="L376" s="8">
        <f>I376/J376*100000</f>
        <v>77.546096846458724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10229</v>
      </c>
      <c r="K378" s="58" t="s">
        <v>1121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15440</v>
      </c>
      <c r="K379" s="58" t="s">
        <v>1121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15236</v>
      </c>
      <c r="K380" s="58" t="s">
        <v>1121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2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2</v>
      </c>
      <c r="J381" s="11">
        <v>12212</v>
      </c>
      <c r="K381" s="58" t="s">
        <v>1121</v>
      </c>
      <c r="L381" s="8">
        <f>I381/J381*100000</f>
        <v>16.377333770062233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21096</v>
      </c>
      <c r="K382" s="58" t="s">
        <v>1121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2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2</v>
      </c>
      <c r="J383" s="11">
        <v>15102</v>
      </c>
      <c r="K383" s="58" t="s">
        <v>1121</v>
      </c>
      <c r="L383" s="8">
        <f>I383/J383*100000</f>
        <v>13.243279035889287</v>
      </c>
      <c r="M383" s="7" t="str">
        <f>IF(L383=0,"Silencioso",IF(AND(L383&gt;0,L383&lt;100),"Baixa",IF(AND(L383&gt;=100,L383&lt;300),"Média",IF(AND(L383&gt;=300,L383&lt;500),"Alta",IF(L383&gt;=500,"Muito Alta","Avaliar")))))</f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21763</v>
      </c>
      <c r="K384" s="58" t="s">
        <v>1121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1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1</v>
      </c>
      <c r="J386" s="11">
        <v>11037</v>
      </c>
      <c r="K386" s="58" t="s">
        <v>1121</v>
      </c>
      <c r="L386" s="8">
        <f>I386/J386*100000</f>
        <v>9.0604330887016395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3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3</v>
      </c>
      <c r="J387" s="11">
        <v>16014</v>
      </c>
      <c r="K387" s="58" t="s">
        <v>1121</v>
      </c>
      <c r="L387" s="8">
        <f>I387/J387*100000</f>
        <v>18.733608092918697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1</v>
      </c>
      <c r="I388" s="12">
        <f>H388+F388+G388</f>
        <v>1</v>
      </c>
      <c r="J388" s="11">
        <v>92561</v>
      </c>
      <c r="K388" s="58" t="s">
        <v>1123</v>
      </c>
      <c r="L388" s="8">
        <f>I388/J388*100000</f>
        <v>1.0803686217737494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1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1</v>
      </c>
      <c r="J390" s="11">
        <v>14956</v>
      </c>
      <c r="K390" s="58" t="s">
        <v>1121</v>
      </c>
      <c r="L390" s="8">
        <f>I390/J390*100000</f>
        <v>6.6862797539449046</v>
      </c>
      <c r="M390" s="7" t="str">
        <f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3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3</v>
      </c>
      <c r="J391" s="11">
        <v>6039</v>
      </c>
      <c r="K391" s="58" t="s">
        <v>1121</v>
      </c>
      <c r="L391" s="8">
        <f>I391/J391*100000</f>
        <v>49.677098857426728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9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9</v>
      </c>
      <c r="J392" s="11">
        <v>104067</v>
      </c>
      <c r="K392" s="58" t="s">
        <v>1124</v>
      </c>
      <c r="L392" s="8">
        <f>I392/J392*100000</f>
        <v>8.6482746692034933</v>
      </c>
      <c r="M392" s="7" t="str">
        <f>IF(L392=0,"Silencioso",IF(AND(L392&gt;0,L392&lt;100),"Baixa",IF(AND(L392&gt;=100,L392&lt;300),"Média",IF(AND(L392&gt;=300,L392&lt;500),"Alta",IF(L392&gt;=500,"Muito Alta","Avaliar")))))</f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1</v>
      </c>
      <c r="J394" s="11">
        <v>38822</v>
      </c>
      <c r="K394" s="58" t="s">
        <v>1122</v>
      </c>
      <c r="L394" s="8">
        <f>I394/J394*100000</f>
        <v>2.575859048992839</v>
      </c>
      <c r="M394" s="7" t="str">
        <f>IF(L394=0,"Silencioso",IF(AND(L394&gt;0,L394&lt;100),"Baixa",IF(AND(L394&gt;=100,L394&lt;300),"Média",IF(AND(L394&gt;=300,L394&lt;500),"Alta",IF(L394&gt;=500,"Muito Alta","Avaliar")))))</f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5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5</v>
      </c>
      <c r="J396" s="11">
        <v>19858</v>
      </c>
      <c r="K396" s="58" t="s">
        <v>1121</v>
      </c>
      <c r="L396" s="8">
        <f>I396/J396*100000</f>
        <v>25.178769261758486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25684</v>
      </c>
      <c r="K399" s="58" t="s">
        <v>1122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38413</v>
      </c>
      <c r="K401" s="58" t="s">
        <v>1122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9</v>
      </c>
      <c r="G402" s="12">
        <f>VLOOKUP($A402,Chik!$1:$1048576,10,FALSE)</f>
        <v>0</v>
      </c>
      <c r="H402" s="12">
        <f>VLOOKUP($A402,zika!$1:$1048576,10,FALSE)</f>
        <v>3</v>
      </c>
      <c r="I402" s="12">
        <f>H402+F402+G402</f>
        <v>12</v>
      </c>
      <c r="J402" s="11">
        <v>5378</v>
      </c>
      <c r="K402" s="58" t="s">
        <v>1121</v>
      </c>
      <c r="L402" s="8">
        <f>I402/J402*100000</f>
        <v>223.1312755671253</v>
      </c>
      <c r="M402" s="7" t="str">
        <f>IF(L402=0,"Silencioso",IF(AND(L402&gt;0,L402&lt;100),"Baixa",IF(AND(L402&gt;=100,L402&lt;300),"Média",IF(AND(L402&gt;=300,L402&lt;500),"Alta",IF(L402&gt;=500,"Muito Alta","Avaliar")))))</f>
        <v>Média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0</v>
      </c>
      <c r="J403" s="11">
        <v>71265</v>
      </c>
      <c r="K403" s="58" t="s">
        <v>1123</v>
      </c>
      <c r="L403" s="8">
        <f>I403/J403*100000</f>
        <v>0</v>
      </c>
      <c r="M403" s="7" t="str">
        <f>IF(L403=0,"Silencioso",IF(AND(L403&gt;0,L403&lt;100),"Baixa",IF(AND(L403&gt;=100,L403&lt;300),"Média",IF(AND(L403&gt;=300,L403&lt;500),"Alta",IF(L403&gt;=500,"Muito Alta","Avaliar")))))</f>
        <v>Silencioso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1122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4314</v>
      </c>
      <c r="K405" s="58" t="s">
        <v>1121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</v>
      </c>
      <c r="J408" s="11">
        <v>7645</v>
      </c>
      <c r="K408" s="58" t="s">
        <v>1121</v>
      </c>
      <c r="L408" s="8">
        <f>I408/J408*100000</f>
        <v>13.080444735120993</v>
      </c>
      <c r="M408" s="7" t="str">
        <f>IF(L408=0,"Silencioso",IF(AND(L408&gt;0,L408&lt;100),"Baixa",IF(AND(L408&gt;=100,L408&lt;300),"Média",IF(AND(L408&gt;=300,L408&lt;500),"Alta",IF(L408&gt;=500,"Muito Alta","Avaliar")))))</f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12460</v>
      </c>
      <c r="K409" s="58" t="s">
        <v>1121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5215</v>
      </c>
      <c r="K411" s="58" t="s">
        <v>1121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25305</v>
      </c>
      <c r="K412" s="58" t="s">
        <v>1122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15410</v>
      </c>
      <c r="K414" s="58" t="s">
        <v>1121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0</v>
      </c>
      <c r="J415" s="11">
        <v>4674</v>
      </c>
      <c r="K415" s="58" t="s">
        <v>1121</v>
      </c>
      <c r="L415" s="8">
        <f>I415/J415*100000</f>
        <v>0</v>
      </c>
      <c r="M415" s="7" t="str">
        <f>IF(L415=0,"Silencioso",IF(AND(L415&gt;0,L415&lt;100),"Baixa",IF(AND(L415&gt;=100,L415&lt;300),"Média",IF(AND(L415&gt;=300,L415&lt;500),"Alta",IF(L415&gt;=500,"Muito Alta","Avaliar")))))</f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2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2</v>
      </c>
      <c r="J416" s="11">
        <v>79387</v>
      </c>
      <c r="K416" s="58" t="s">
        <v>1123</v>
      </c>
      <c r="L416" s="8">
        <f>I416/J416*100000</f>
        <v>2.519304168188746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48561</v>
      </c>
      <c r="K417" s="58" t="s">
        <v>1122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4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4</v>
      </c>
      <c r="J419" s="11">
        <v>10780</v>
      </c>
      <c r="K419" s="58" t="s">
        <v>1121</v>
      </c>
      <c r="L419" s="8">
        <f>I419/J419*100000</f>
        <v>37.105751391465674</v>
      </c>
      <c r="M419" s="7" t="str">
        <f>IF(L419=0,"Silencioso",IF(AND(L419&gt;0,L419&lt;100),"Baixa",IF(AND(L419&gt;=100,L419&lt;300),"Média",IF(AND(L419&gt;=300,L419&lt;500),"Alta",IF(L419&gt;=500,"Muito Alta","Avaliar")))))</f>
        <v>Baixa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106</v>
      </c>
      <c r="G422" s="12">
        <f>VLOOKUP($A422,Chik!$1:$1048576,10,FALSE)</f>
        <v>0</v>
      </c>
      <c r="H422" s="12">
        <f>VLOOKUP($A422,zika!$1:$1048576,10,FALSE)</f>
        <v>1</v>
      </c>
      <c r="I422" s="12">
        <f>H422+F422+G422</f>
        <v>107</v>
      </c>
      <c r="J422" s="11">
        <v>4844</v>
      </c>
      <c r="K422" s="58" t="s">
        <v>1121</v>
      </c>
      <c r="L422" s="8">
        <f>I422/J422*100000</f>
        <v>2208.918249380677</v>
      </c>
      <c r="M422" s="7" t="str">
        <f>IF(L422=0,"Silencioso",IF(AND(L422&gt;0,L422&lt;100),"Baixa",IF(AND(L422&gt;=100,L422&lt;300),"Média",IF(AND(L422&gt;=300,L422&lt;500),"Alta",IF(L422&gt;=500,"Muito Alta","Avaliar")))))</f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26484</v>
      </c>
      <c r="K423" s="58" t="s">
        <v>1122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2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2</v>
      </c>
      <c r="J424" s="11">
        <v>564310</v>
      </c>
      <c r="K424" s="58" t="s">
        <v>1125</v>
      </c>
      <c r="L424" s="8">
        <f>I424/J424*100000</f>
        <v>0.35441512643759637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</v>
      </c>
      <c r="J428" s="11">
        <v>18026</v>
      </c>
      <c r="K428" s="58" t="s">
        <v>1121</v>
      </c>
      <c r="L428" s="8">
        <f>I428/J428*100000</f>
        <v>5.5475424386996561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0</v>
      </c>
      <c r="J430" s="11">
        <v>51601</v>
      </c>
      <c r="K430" s="58" t="s">
        <v>1122</v>
      </c>
      <c r="L430" s="8">
        <f>I430/J430*100000</f>
        <v>0</v>
      </c>
      <c r="M430" s="7" t="str">
        <f>IF(L430=0,"Silencioso",IF(AND(L430&gt;0,L430&lt;100),"Baixa",IF(AND(L430&gt;=100,L430&lt;300),"Média",IF(AND(L430&gt;=300,L430&lt;500),"Alta",IF(L430&gt;=500,"Muito Alta","Avaliar")))))</f>
        <v>Silencioso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17991</v>
      </c>
      <c r="K433" s="58" t="s">
        <v>1121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9454</v>
      </c>
      <c r="K434" s="58" t="s">
        <v>1121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</v>
      </c>
      <c r="G435" s="12">
        <f>VLOOKUP($A435,Chik!$1:$1048576,10,FALSE)</f>
        <v>1</v>
      </c>
      <c r="H435" s="12">
        <f>VLOOKUP($A435,zika!$1:$1048576,10,FALSE)</f>
        <v>0</v>
      </c>
      <c r="I435" s="12">
        <f>H435+F435+G435</f>
        <v>5</v>
      </c>
      <c r="J435" s="11">
        <v>63359</v>
      </c>
      <c r="K435" s="58" t="s">
        <v>1122</v>
      </c>
      <c r="L435" s="8">
        <f>I435/J435*100000</f>
        <v>7.8915386922142083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19928</v>
      </c>
      <c r="K436" s="58" t="s">
        <v>1121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1</v>
      </c>
      <c r="J439" s="11">
        <v>6786</v>
      </c>
      <c r="K439" s="58" t="s">
        <v>1121</v>
      </c>
      <c r="L439" s="8">
        <f>I439/J439*100000</f>
        <v>14.736221632773356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6522</v>
      </c>
      <c r="K440" s="58" t="s">
        <v>1121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3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3</v>
      </c>
      <c r="J441" s="11">
        <v>102728</v>
      </c>
      <c r="K441" s="58" t="s">
        <v>1124</v>
      </c>
      <c r="L441" s="8">
        <f>I441/J441*100000</f>
        <v>2.9203333073748148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3233</v>
      </c>
      <c r="K442" s="58" t="s">
        <v>1121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25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25</v>
      </c>
      <c r="J443" s="11">
        <v>4915</v>
      </c>
      <c r="K443" s="58" t="s">
        <v>1121</v>
      </c>
      <c r="L443" s="8">
        <f>I443/J443*100000</f>
        <v>508.64699898270601</v>
      </c>
      <c r="M443" s="7" t="str">
        <f>IF(L443=0,"Silencioso",IF(AND(L443&gt;0,L443&lt;100),"Baixa",IF(AND(L443&gt;=100,L443&lt;300),"Média",IF(AND(L443&gt;=300,L443&lt;500),"Alta",IF(L443&gt;=500,"Muito Alta","Avaliar")))))</f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1</v>
      </c>
      <c r="J444" s="11">
        <v>52532</v>
      </c>
      <c r="K444" s="58" t="s">
        <v>1122</v>
      </c>
      <c r="L444" s="8">
        <f>I444/J444*100000</f>
        <v>1.9036016142541687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0</v>
      </c>
      <c r="J447" s="11">
        <v>7481</v>
      </c>
      <c r="K447" s="58" t="s">
        <v>1121</v>
      </c>
      <c r="L447" s="8">
        <f>I447/J447*100000</f>
        <v>0</v>
      </c>
      <c r="M447" s="7" t="str">
        <f>IF(L447=0,"Silencioso",IF(AND(L447&gt;0,L447&lt;100),"Baixa",IF(AND(L447&gt;=100,L447&lt;300),"Média",IF(AND(L447&gt;=300,L447&lt;500),"Alta",IF(L447&gt;=500,"Muito Alta","Avaliar")))))</f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3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3</v>
      </c>
      <c r="J448" s="11">
        <v>9008</v>
      </c>
      <c r="K448" s="58" t="s">
        <v>1121</v>
      </c>
      <c r="L448" s="8">
        <f>I448/J448*100000</f>
        <v>33.303730017761993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5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5</v>
      </c>
      <c r="J452" s="11">
        <v>18172</v>
      </c>
      <c r="K452" s="58" t="s">
        <v>1121</v>
      </c>
      <c r="L452" s="8">
        <f>I452/J452*100000</f>
        <v>27.514858023332597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3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3</v>
      </c>
      <c r="J454" s="11">
        <v>41844</v>
      </c>
      <c r="K454" s="58" t="s">
        <v>1122</v>
      </c>
      <c r="L454" s="8">
        <f>I454/J454*100000</f>
        <v>7.1694866647548032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18700</v>
      </c>
      <c r="K456" s="58" t="s">
        <v>1121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1</v>
      </c>
      <c r="J457" s="11">
        <v>6532</v>
      </c>
      <c r="K457" s="58" t="s">
        <v>1121</v>
      </c>
      <c r="L457" s="8">
        <f>I457/J457*100000</f>
        <v>15.309246785058175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6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7</v>
      </c>
      <c r="J459" s="11">
        <v>89256</v>
      </c>
      <c r="K459" s="58" t="s">
        <v>1123</v>
      </c>
      <c r="L459" s="8">
        <f>I459/J459*100000</f>
        <v>7.8426100206148606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22608</v>
      </c>
      <c r="K460" s="58" t="s">
        <v>1121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0</v>
      </c>
      <c r="J461" s="11">
        <v>27640</v>
      </c>
      <c r="K461" s="58" t="s">
        <v>1122</v>
      </c>
      <c r="L461" s="8">
        <f>I461/J461*100000</f>
        <v>0</v>
      </c>
      <c r="M461" s="7" t="str">
        <f>IF(L461=0,"Silencioso",IF(AND(L461&gt;0,L461&lt;100),"Baixa",IF(AND(L461&gt;=100,L461&lt;300),"Média",IF(AND(L461&gt;=300,L461&lt;500),"Alta",IF(L461&gt;=500,"Muito Alta","Avaliar")))))</f>
        <v>Silencioso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12725</v>
      </c>
      <c r="K462" s="58" t="s">
        <v>1121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7904</v>
      </c>
      <c r="K463" s="58" t="s">
        <v>1121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14136</v>
      </c>
      <c r="K464" s="58" t="s">
        <v>1121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1</v>
      </c>
      <c r="J465" s="11">
        <v>60142</v>
      </c>
      <c r="K465" s="58" t="s">
        <v>1122</v>
      </c>
      <c r="L465" s="8">
        <f>I465/J465*100000</f>
        <v>1.6627315353662999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4134</v>
      </c>
      <c r="K466" s="58" t="s">
        <v>1121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15207</v>
      </c>
      <c r="K467" s="58" t="s">
        <v>1121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2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2</v>
      </c>
      <c r="J471" s="11">
        <v>13330</v>
      </c>
      <c r="K471" s="58" t="s">
        <v>1121</v>
      </c>
      <c r="L471" s="8">
        <f>I471/J471*100000</f>
        <v>15.003750937734434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3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3</v>
      </c>
      <c r="J475" s="11">
        <v>30798</v>
      </c>
      <c r="K475" s="58" t="s">
        <v>1122</v>
      </c>
      <c r="L475" s="8">
        <f>I475/J475*100000</f>
        <v>9.7408922657315404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3227</v>
      </c>
      <c r="K476" s="58" t="s">
        <v>1121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14385</v>
      </c>
      <c r="K477" s="58" t="s">
        <v>1121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37473</v>
      </c>
      <c r="K481" s="58" t="s">
        <v>1122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9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9</v>
      </c>
      <c r="J484" s="11">
        <v>20882</v>
      </c>
      <c r="K484" s="58" t="s">
        <v>1121</v>
      </c>
      <c r="L484" s="8">
        <f>I484/J484*100000</f>
        <v>43.099319988506849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1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1</v>
      </c>
      <c r="J487" s="11">
        <v>5666</v>
      </c>
      <c r="K487" s="58" t="s">
        <v>1121</v>
      </c>
      <c r="L487" s="8">
        <f>I487/J487*100000</f>
        <v>17.649135192375574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1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1</v>
      </c>
      <c r="J488" s="11">
        <v>31471</v>
      </c>
      <c r="K488" s="58" t="s">
        <v>1122</v>
      </c>
      <c r="L488" s="8">
        <f>I488/J488*100000</f>
        <v>3.1775285183184523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4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4</v>
      </c>
      <c r="J490" s="11">
        <v>13557</v>
      </c>
      <c r="K490" s="58" t="s">
        <v>1121</v>
      </c>
      <c r="L490" s="8">
        <f>I490/J490*100000</f>
        <v>29.505052740281776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4861</v>
      </c>
      <c r="K493" s="58" t="s">
        <v>1121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15012</v>
      </c>
      <c r="K498" s="58" t="s">
        <v>1121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12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12</v>
      </c>
      <c r="J499" s="11">
        <v>20999</v>
      </c>
      <c r="K499" s="58" t="s">
        <v>1121</v>
      </c>
      <c r="L499" s="8">
        <f>I499/J499*100000</f>
        <v>57.145578360874325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13180</v>
      </c>
      <c r="K501" s="58" t="s">
        <v>1121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4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4</v>
      </c>
      <c r="J502" s="11">
        <v>47682</v>
      </c>
      <c r="K502" s="58" t="s">
        <v>1122</v>
      </c>
      <c r="L502" s="8">
        <f>I502/J502*100000</f>
        <v>8.3889098611635422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0</v>
      </c>
      <c r="J504" s="11">
        <v>21534</v>
      </c>
      <c r="K504" s="58" t="s">
        <v>1121</v>
      </c>
      <c r="L504" s="8">
        <f>I504/J504*100000</f>
        <v>0</v>
      </c>
      <c r="M504" s="7" t="str">
        <f>IF(L504=0,"Silencioso",IF(AND(L504&gt;0,L504&lt;100),"Baixa",IF(AND(L504&gt;=100,L504&lt;300),"Média",IF(AND(L504&gt;=300,L504&lt;500),"Alta",IF(L504&gt;=500,"Muito Alta","Avaliar")))))</f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17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17</v>
      </c>
      <c r="J506" s="11">
        <v>404804</v>
      </c>
      <c r="K506" s="58" t="s">
        <v>1125</v>
      </c>
      <c r="L506" s="8">
        <f>I506/J506*100000</f>
        <v>4.1995632454224765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7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7</v>
      </c>
      <c r="J508" s="11">
        <v>8815</v>
      </c>
      <c r="K508" s="58" t="s">
        <v>1121</v>
      </c>
      <c r="L508" s="8">
        <f>I508/J508*100000</f>
        <v>79.410096426545664</v>
      </c>
      <c r="M508" s="7" t="str">
        <f>IF(L508=0,"Silencioso",IF(AND(L508&gt;0,L508&lt;100),"Baixa",IF(AND(L508&gt;=100,L508&lt;300),"Média",IF(AND(L508&gt;=300,L508&lt;500),"Alta",IF(L508&gt;=500,"Muito Alta","Avaliar")))))</f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5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5</v>
      </c>
      <c r="J512" s="11">
        <v>108113</v>
      </c>
      <c r="K512" s="58" t="s">
        <v>1124</v>
      </c>
      <c r="L512" s="8">
        <f>I512/J512*100000</f>
        <v>4.6247907282195477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2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2</v>
      </c>
      <c r="J513" s="11">
        <v>26997</v>
      </c>
      <c r="K513" s="58" t="s">
        <v>1122</v>
      </c>
      <c r="L513" s="8">
        <f>I513/J513*100000</f>
        <v>7.4082305441345335</v>
      </c>
      <c r="M513" s="7" t="str">
        <f>IF(L513=0,"Silencioso",IF(AND(L513&gt;0,L513&lt;100),"Baixa",IF(AND(L513&gt;=100,L513&lt;300),"Média",IF(AND(L513&gt;=300,L513&lt;500),"Alta",IF(L513&gt;=500,"Muito Alta","Avaliar")))))</f>
        <v>Baixa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1</v>
      </c>
      <c r="J514" s="11">
        <v>20594</v>
      </c>
      <c r="K514" s="58" t="s">
        <v>1121</v>
      </c>
      <c r="L514" s="8">
        <f>I514/J514*100000</f>
        <v>4.8557832378362633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40839</v>
      </c>
      <c r="K516" s="58" t="s">
        <v>1122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6939</v>
      </c>
      <c r="K517" s="58" t="s">
        <v>1121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3314</v>
      </c>
      <c r="K518" s="58" t="s">
        <v>1121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4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4</v>
      </c>
      <c r="J521" s="11">
        <v>26709</v>
      </c>
      <c r="K521" s="58" t="s">
        <v>1122</v>
      </c>
      <c r="L521" s="8">
        <f>I521/J521*100000</f>
        <v>14.976225242427645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1121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4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4</v>
      </c>
      <c r="J525" s="11">
        <v>93577</v>
      </c>
      <c r="K525" s="58" t="s">
        <v>1123</v>
      </c>
      <c r="L525" s="8">
        <f>I525/J525*100000</f>
        <v>4.2745546448379406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0</v>
      </c>
      <c r="J526" s="11">
        <v>3627</v>
      </c>
      <c r="K526" s="58" t="s">
        <v>1121</v>
      </c>
      <c r="L526" s="8">
        <f>I526/J526*100000</f>
        <v>0</v>
      </c>
      <c r="M526" s="7" t="str">
        <f>IF(L526=0,"Silencioso",IF(AND(L526&gt;0,L526&lt;100),"Baixa",IF(AND(L526&gt;=100,L526&lt;300),"Média",IF(AND(L526&gt;=300,L526&lt;500),"Alta",IF(L526&gt;=500,"Muito Alta","Avaliar")))))</f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15280</v>
      </c>
      <c r="K527" s="58" t="s">
        <v>1121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4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4</v>
      </c>
      <c r="J530" s="11">
        <v>99770</v>
      </c>
      <c r="K530" s="58" t="s">
        <v>1123</v>
      </c>
      <c r="L530" s="8">
        <f>I530/J530*100000</f>
        <v>4.0092212087801951</v>
      </c>
      <c r="M530" s="7" t="str">
        <f>IF(L530=0,"Silencioso",IF(AND(L530&gt;0,L530&lt;100),"Baixa",IF(AND(L530&gt;=100,L530&lt;300),"Média",IF(AND(L530&gt;=300,L530&lt;500),"Alta",IF(L530&gt;=500,"Muito Alta","Avaliar")))))</f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1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1</v>
      </c>
      <c r="J531" s="11">
        <v>5718</v>
      </c>
      <c r="K531" s="58" t="s">
        <v>1121</v>
      </c>
      <c r="L531" s="8">
        <f>I531/J531*100000</f>
        <v>17.488632388947185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31326</v>
      </c>
      <c r="K532" s="58" t="s">
        <v>1122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4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4</v>
      </c>
      <c r="J533" s="11">
        <v>10731</v>
      </c>
      <c r="K533" s="58" t="s">
        <v>1121</v>
      </c>
      <c r="L533" s="8">
        <f>I533/J533*100000</f>
        <v>37.275184046221227</v>
      </c>
      <c r="M533" s="7" t="str">
        <f>IF(L533=0,"Silencioso",IF(AND(L533&gt;0,L533&lt;100),"Baixa",IF(AND(L533&gt;=100,L533&lt;300),"Média",IF(AND(L533&gt;=300,L533&lt;500),"Alta",IF(L533&gt;=500,"Muito Alta","Avaliar")))))</f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5273</v>
      </c>
      <c r="K534" s="58" t="s">
        <v>1121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</v>
      </c>
      <c r="J538" s="11">
        <v>41529</v>
      </c>
      <c r="K538" s="58" t="s">
        <v>1122</v>
      </c>
      <c r="L538" s="8">
        <f>I538/J538*100000</f>
        <v>4.8159117724963281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3144</v>
      </c>
      <c r="K540" s="58" t="s">
        <v>1121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2</v>
      </c>
      <c r="J543" s="11">
        <v>39121</v>
      </c>
      <c r="K543" s="58" t="s">
        <v>1122</v>
      </c>
      <c r="L543" s="8">
        <f>I543/J543*100000</f>
        <v>5.1123437539940184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2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2</v>
      </c>
      <c r="J545" s="11">
        <v>73994</v>
      </c>
      <c r="K545" s="58" t="s">
        <v>1123</v>
      </c>
      <c r="L545" s="8">
        <f>I545/J545*100000</f>
        <v>2.70292185852907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5954</v>
      </c>
      <c r="K546" s="58" t="s">
        <v>1121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4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4</v>
      </c>
      <c r="J547" s="11">
        <v>6332</v>
      </c>
      <c r="K547" s="58" t="s">
        <v>1121</v>
      </c>
      <c r="L547" s="8">
        <f>I547/J547*100000</f>
        <v>63.171193935565377</v>
      </c>
      <c r="M547" s="7" t="str">
        <f>IF(L547=0,"Silencioso",IF(AND(L547&gt;0,L547&lt;100),"Baixa",IF(AND(L547&gt;=100,L547&lt;300),"Média",IF(AND(L547&gt;=300,L547&lt;500),"Alta",IF(L547&gt;=500,"Muito Alta","Avaliar")))))</f>
        <v>Baixa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20052</v>
      </c>
      <c r="K548" s="58" t="s">
        <v>1121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4510</v>
      </c>
      <c r="K550" s="58" t="s">
        <v>1121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8270</v>
      </c>
      <c r="K551" s="58" t="s">
        <v>1121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1121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15543</v>
      </c>
      <c r="K555" s="58" t="s">
        <v>1121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20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20</v>
      </c>
      <c r="J556" s="11">
        <v>93101</v>
      </c>
      <c r="K556" s="58" t="s">
        <v>1123</v>
      </c>
      <c r="L556" s="8">
        <f>I556/J556*100000</f>
        <v>21.482046379738133</v>
      </c>
      <c r="M556" s="7" t="str">
        <f>IF(L556=0,"Silencioso",IF(AND(L556&gt;0,L556&lt;100),"Baixa",IF(AND(L556&gt;=100,L556&lt;300),"Média",IF(AND(L556&gt;=300,L556&lt;500),"Alta",IF(L556&gt;=500,"Muito Alta","Avaliar")))))</f>
        <v>Baixa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92430</v>
      </c>
      <c r="K557" s="58" t="s">
        <v>1123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</v>
      </c>
      <c r="J558" s="11">
        <v>21418</v>
      </c>
      <c r="K558" s="58" t="s">
        <v>1121</v>
      </c>
      <c r="L558" s="8">
        <f>I558/J558*100000</f>
        <v>4.6689700252124382</v>
      </c>
      <c r="M558" s="7" t="str">
        <f>IF(L558=0,"Silencioso",IF(AND(L558&gt;0,L558&lt;100),"Baixa",IF(AND(L558&gt;=100,L558&lt;300),"Média",IF(AND(L558&gt;=300,L558&lt;500),"Alta",IF(L558&gt;=500,"Muito Alta","Avaliar")))))</f>
        <v>Baixa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20940</v>
      </c>
      <c r="K559" s="58" t="s">
        <v>1121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24375</v>
      </c>
      <c r="K560" s="58" t="s">
        <v>1121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</v>
      </c>
      <c r="J561" s="11">
        <v>16294</v>
      </c>
      <c r="K561" s="58" t="s">
        <v>1121</v>
      </c>
      <c r="L561" s="8">
        <f>I561/J561*100000</f>
        <v>6.1372284276420768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8112</v>
      </c>
      <c r="K562" s="58" t="s">
        <v>1121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22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22</v>
      </c>
      <c r="J565" s="11">
        <v>113998</v>
      </c>
      <c r="K565" s="58" t="s">
        <v>1124</v>
      </c>
      <c r="L565" s="8">
        <f>I565/J565*100000</f>
        <v>19.298584185687471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54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54</v>
      </c>
      <c r="J567" s="11">
        <v>150833</v>
      </c>
      <c r="K567" s="58" t="s">
        <v>1124</v>
      </c>
      <c r="L567" s="8">
        <f>I567/J567*100000</f>
        <v>35.801184091014562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4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4</v>
      </c>
      <c r="J568" s="11">
        <v>90041</v>
      </c>
      <c r="K568" s="58" t="s">
        <v>1123</v>
      </c>
      <c r="L568" s="8">
        <f>I568/J568*100000</f>
        <v>4.4424206750258213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4849</v>
      </c>
      <c r="K571" s="58" t="s">
        <v>1121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0</v>
      </c>
      <c r="J574" s="11">
        <v>24319</v>
      </c>
      <c r="K574" s="58" t="s">
        <v>1121</v>
      </c>
      <c r="L574" s="8">
        <f>I574/J574*100000</f>
        <v>0</v>
      </c>
      <c r="M574" s="7" t="str">
        <f>IF(L574=0,"Silencioso",IF(AND(L574&gt;0,L574&lt;100),"Baixa",IF(AND(L574&gt;=100,L574&lt;300),"Média",IF(AND(L574&gt;=300,L574&lt;500),"Alta",IF(L574&gt;=500,"Muito Alta","Avaliar")))))</f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3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3</v>
      </c>
      <c r="J582" s="11">
        <v>63789</v>
      </c>
      <c r="K582" s="58" t="s">
        <v>1122</v>
      </c>
      <c r="L582" s="8">
        <f>I582/J582*100000</f>
        <v>4.7030052203357942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4379</v>
      </c>
      <c r="K585" s="58" t="s">
        <v>1121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4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4</v>
      </c>
      <c r="J586" s="11">
        <v>11249</v>
      </c>
      <c r="K586" s="58" t="s">
        <v>1121</v>
      </c>
      <c r="L586" s="8">
        <f>I586/J586*100000</f>
        <v>35.558716330340474</v>
      </c>
      <c r="M586" s="7" t="str">
        <f>IF(L586=0,"Silencioso",IF(AND(L586&gt;0,L586&lt;100),"Baixa",IF(AND(L586&gt;=100,L586&lt;300),"Média",IF(AND(L586&gt;=300,L586&lt;500),"Alta",IF(L586&gt;=500,"Muito Alta","Avaliar")))))</f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21291</v>
      </c>
      <c r="K588" s="58" t="s">
        <v>1121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9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9</v>
      </c>
      <c r="J589" s="11">
        <v>6847</v>
      </c>
      <c r="K589" s="58" t="s">
        <v>1121</v>
      </c>
      <c r="L589" s="8">
        <f>I589/J589*100000</f>
        <v>131.44442821673724</v>
      </c>
      <c r="M589" s="7" t="str">
        <f>IF(L589=0,"Silencioso",IF(AND(L589&gt;0,L589&lt;100),"Baixa",IF(AND(L589&gt;=100,L589&lt;300),"Média",IF(AND(L589&gt;=300,L589&lt;500),"Alta",IF(L589&gt;=500,"Muito Alta","Avaliar")))))</f>
        <v>Média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1</v>
      </c>
      <c r="J592" s="11">
        <v>8426</v>
      </c>
      <c r="K592" s="58" t="s">
        <v>1121</v>
      </c>
      <c r="L592" s="8">
        <f>I592/J592*100000</f>
        <v>11.868027533823879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1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1</v>
      </c>
      <c r="J595" s="11">
        <v>4955</v>
      </c>
      <c r="K595" s="58" t="s">
        <v>1121</v>
      </c>
      <c r="L595" s="8">
        <f>I595/J595*100000</f>
        <v>20.181634712411707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8631</v>
      </c>
      <c r="K596" s="58" t="s">
        <v>1121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16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16</v>
      </c>
      <c r="J597" s="11">
        <v>4894</v>
      </c>
      <c r="K597" s="58" t="s">
        <v>1121</v>
      </c>
      <c r="L597" s="8">
        <f>I597/J597*100000</f>
        <v>326.93093583980385</v>
      </c>
      <c r="M597" s="7" t="str">
        <f>IF(L597=0,"Silencioso",IF(AND(L597&gt;0,L597&lt;100),"Baixa",IF(AND(L597&gt;=100,L597&lt;300),"Média",IF(AND(L597&gt;=300,L597&lt;500),"Alta",IF(L597&gt;=500,"Muito Alta","Avaliar")))))</f>
        <v>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6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6</v>
      </c>
      <c r="J600" s="11">
        <v>6044</v>
      </c>
      <c r="K600" s="58" t="s">
        <v>1121</v>
      </c>
      <c r="L600" s="8">
        <f>I600/J600*100000</f>
        <v>99.27200529450694</v>
      </c>
      <c r="M600" s="7" t="str">
        <f>IF(L600=0,"Silencioso",IF(AND(L600&gt;0,L600&lt;100),"Baixa",IF(AND(L600&gt;=100,L600&lt;300),"Média",IF(AND(L600&gt;=300,L600&lt;500),"Alta",IF(L600&gt;=500,"Muito Alta","Avaliar")))))</f>
        <v>Baixa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1</v>
      </c>
      <c r="J603" s="11">
        <v>8550</v>
      </c>
      <c r="K603" s="58" t="s">
        <v>1121</v>
      </c>
      <c r="L603" s="8">
        <f>I603/J603*100000</f>
        <v>11.695906432748538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1</v>
      </c>
      <c r="H604" s="12">
        <f>VLOOKUP($A604,zika!$1:$1048576,10,FALSE)</f>
        <v>0</v>
      </c>
      <c r="I604" s="12">
        <f>H604+F604+G604</f>
        <v>1</v>
      </c>
      <c r="J604" s="11">
        <v>10731</v>
      </c>
      <c r="K604" s="58" t="s">
        <v>1121</v>
      </c>
      <c r="L604" s="8">
        <f>I604/J604*100000</f>
        <v>9.3187960115553068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10816</v>
      </c>
      <c r="K606" s="58" t="s">
        <v>1121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0</v>
      </c>
      <c r="J607" s="11">
        <v>27755</v>
      </c>
      <c r="K607" s="58" t="s">
        <v>1122</v>
      </c>
      <c r="L607" s="8">
        <f>I607/J607*100000</f>
        <v>0</v>
      </c>
      <c r="M607" s="7" t="str">
        <f>IF(L607=0,"Silencioso",IF(AND(L607&gt;0,L607&lt;100),"Baixa",IF(AND(L607&gt;=100,L607&lt;300),"Média",IF(AND(L607&gt;=300,L607&lt;500),"Alta",IF(L607&gt;=500,"Muito Alta","Avaliar")))))</f>
        <v>Silencioso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5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5</v>
      </c>
      <c r="J608" s="11">
        <v>34456</v>
      </c>
      <c r="K608" s="58" t="s">
        <v>1122</v>
      </c>
      <c r="L608" s="8">
        <f>I608/J608*100000</f>
        <v>14.511260738332945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1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1</v>
      </c>
      <c r="J609" s="11">
        <v>11968</v>
      </c>
      <c r="K609" s="58" t="s">
        <v>1121</v>
      </c>
      <c r="L609" s="8">
        <f>I609/J609*100000</f>
        <v>8.355614973262032</v>
      </c>
      <c r="M609" s="7" t="str">
        <f>IF(L609=0,"Silencioso",IF(AND(L609&gt;0,L609&lt;100),"Baixa",IF(AND(L609&gt;=100,L609&lt;300),"Média",IF(AND(L609&gt;=300,L609&lt;500),"Alta",IF(L609&gt;=500,"Muito Alta","Avaliar")))))</f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16734</v>
      </c>
      <c r="K610" s="58" t="s">
        <v>1121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8508</v>
      </c>
      <c r="K612" s="58" t="s">
        <v>1121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6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6</v>
      </c>
      <c r="J613" s="11">
        <v>31583</v>
      </c>
      <c r="K613" s="58" t="s">
        <v>1122</v>
      </c>
      <c r="L613" s="8">
        <f>I613/J613*100000</f>
        <v>18.997561979545956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1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1</v>
      </c>
      <c r="J614" s="11">
        <v>59605</v>
      </c>
      <c r="K614" s="58" t="s">
        <v>1122</v>
      </c>
      <c r="L614" s="8">
        <f>I614/J614*100000</f>
        <v>1.6777116013757234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12061</v>
      </c>
      <c r="K616" s="58" t="s">
        <v>1121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1</v>
      </c>
      <c r="J617" s="11">
        <v>37950</v>
      </c>
      <c r="K617" s="58" t="s">
        <v>1122</v>
      </c>
      <c r="L617" s="8">
        <f>I617/J617*100000</f>
        <v>2.6350461133069829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2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2</v>
      </c>
      <c r="J620" s="11">
        <v>148862</v>
      </c>
      <c r="K620" s="58" t="s">
        <v>1124</v>
      </c>
      <c r="L620" s="8">
        <f>I620/J620*100000</f>
        <v>1.3435262189141621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1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1</v>
      </c>
      <c r="J622" s="11">
        <v>8979</v>
      </c>
      <c r="K622" s="58" t="s">
        <v>1121</v>
      </c>
      <c r="L622" s="8">
        <f>I622/J622*100000</f>
        <v>11.137097672346586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0</v>
      </c>
      <c r="J624" s="11">
        <v>8642</v>
      </c>
      <c r="K624" s="58" t="s">
        <v>1121</v>
      </c>
      <c r="L624" s="8">
        <f>I624/J624*100000</f>
        <v>0</v>
      </c>
      <c r="M624" s="7" t="str">
        <f>IF(L624=0,"Silencioso",IF(AND(L624&gt;0,L624&lt;100),"Baixa",IF(AND(L624&gt;=100,L624&lt;300),"Média",IF(AND(L624&gt;=300,L624&lt;500),"Alta",IF(L624&gt;=500,"Muito Alta","Avaliar")))))</f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2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2</v>
      </c>
      <c r="J627" s="11">
        <v>3676</v>
      </c>
      <c r="K627" s="58" t="s">
        <v>1121</v>
      </c>
      <c r="L627" s="8">
        <f>I627/J627*100000</f>
        <v>54.406964091403701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19377</v>
      </c>
      <c r="K629" s="58" t="s">
        <v>1121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1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1</v>
      </c>
      <c r="J630" s="11">
        <v>10629</v>
      </c>
      <c r="K630" s="58" t="s">
        <v>1121</v>
      </c>
      <c r="L630" s="8">
        <f>I630/J630*100000</f>
        <v>9.408222786715589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3542</v>
      </c>
      <c r="K631" s="58" t="s">
        <v>1121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16277</v>
      </c>
      <c r="K633" s="58" t="s">
        <v>1121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1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1</v>
      </c>
      <c r="J634" s="11">
        <v>23814</v>
      </c>
      <c r="K634" s="58" t="s">
        <v>1121</v>
      </c>
      <c r="L634" s="8">
        <f>I634/J634*100000</f>
        <v>4.1992105484168976</v>
      </c>
      <c r="M634" s="7" t="str">
        <f>IF(L634=0,"Silencioso",IF(AND(L634&gt;0,L634&lt;100),"Baixa",IF(AND(L634&gt;=100,L634&lt;300),"Média",IF(AND(L634&gt;=300,L634&lt;500),"Alta",IF(L634&gt;=500,"Muito Alta","Avaliar")))))</f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1</v>
      </c>
      <c r="G635" s="73">
        <f>VLOOKUP($A635,Chik!$1:$1048576,10,FALSE)</f>
        <v>1</v>
      </c>
      <c r="H635" s="12">
        <f>VLOOKUP($A635,zika!$1:$1048576,10,FALSE)</f>
        <v>0</v>
      </c>
      <c r="I635" s="12">
        <f>H635+F635+G635</f>
        <v>2</v>
      </c>
      <c r="J635" s="11">
        <v>10514</v>
      </c>
      <c r="K635" s="58" t="s">
        <v>1121</v>
      </c>
      <c r="L635" s="8">
        <f>I635/J635*100000</f>
        <v>19.022256039566294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2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2</v>
      </c>
      <c r="J638" s="11">
        <v>17398</v>
      </c>
      <c r="K638" s="58" t="s">
        <v>1121</v>
      </c>
      <c r="L638" s="8">
        <f>I638/J638*100000</f>
        <v>11.495574203931486</v>
      </c>
      <c r="M638" s="7" t="str">
        <f>IF(L638=0,"Silencioso",IF(AND(L638&gt;0,L638&lt;100),"Baixa",IF(AND(L638&gt;=100,L638&lt;300),"Média",IF(AND(L638&gt;=300,L638&lt;500),"Alta",IF(L638&gt;=500,"Muito Alta","Avaliar")))))</f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8138</v>
      </c>
      <c r="K640" s="58" t="s">
        <v>1121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9487</v>
      </c>
      <c r="K641" s="58" t="s">
        <v>1121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16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16</v>
      </c>
      <c r="J642" s="11">
        <v>331045</v>
      </c>
      <c r="K642" s="58" t="s">
        <v>1124</v>
      </c>
      <c r="L642" s="8">
        <f>I642/J642*100000</f>
        <v>4.8331797791840989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0</v>
      </c>
      <c r="J643" s="11">
        <v>4019</v>
      </c>
      <c r="K643" s="58" t="s">
        <v>1121</v>
      </c>
      <c r="L643" s="8">
        <f>I643/J643*100000</f>
        <v>0</v>
      </c>
      <c r="M643" s="7" t="str">
        <f>IF(L643=0,"Silencioso",IF(AND(L643&gt;0,L643&lt;100),"Baixa",IF(AND(L643&gt;=100,L643&lt;300),"Média",IF(AND(L643&gt;=300,L643&lt;500),"Alta",IF(L643&gt;=500,"Muito Alta","Avaliar")))))</f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1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1</v>
      </c>
      <c r="J644" s="11">
        <v>10203</v>
      </c>
      <c r="K644" s="58" t="s">
        <v>1121</v>
      </c>
      <c r="L644" s="8">
        <f>I644/J644*100000</f>
        <v>9.8010389101244737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12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12</v>
      </c>
      <c r="J645" s="11">
        <v>13659</v>
      </c>
      <c r="K645" s="58" t="s">
        <v>1121</v>
      </c>
      <c r="L645" s="8">
        <f>I645/J645*100000</f>
        <v>87.854162090929066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8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8</v>
      </c>
      <c r="J646" s="11">
        <v>5167</v>
      </c>
      <c r="K646" s="58" t="s">
        <v>1121</v>
      </c>
      <c r="L646" s="8">
        <f>I646/J646*100000</f>
        <v>154.82872072769499</v>
      </c>
      <c r="M646" s="7" t="str">
        <f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1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1</v>
      </c>
      <c r="J649" s="11">
        <v>5783</v>
      </c>
      <c r="K649" s="58" t="s">
        <v>1121</v>
      </c>
      <c r="L649" s="8">
        <f>I649/J649*100000</f>
        <v>17.292062943109116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12291</v>
      </c>
      <c r="K651" s="58" t="s">
        <v>1121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0</v>
      </c>
      <c r="J654" s="11">
        <v>17858</v>
      </c>
      <c r="K654" s="58" t="s">
        <v>1121</v>
      </c>
      <c r="L654" s="8">
        <f>I654/J654*100000</f>
        <v>0</v>
      </c>
      <c r="M654" s="7" t="str">
        <f>IF(L654=0,"Silencioso",IF(AND(L654&gt;0,L654&lt;100),"Baixa",IF(AND(L654&gt;=100,L654&lt;300),"Média",IF(AND(L654&gt;=300,L654&lt;500),"Alta",IF(L654&gt;=500,"Muito Alta","Avaliar")))))</f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1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1</v>
      </c>
      <c r="J656" s="11">
        <v>12957</v>
      </c>
      <c r="K656" s="58" t="s">
        <v>1121</v>
      </c>
      <c r="L656" s="8">
        <f>I656/J656*100000</f>
        <v>7.7178359188083663</v>
      </c>
      <c r="M656" s="7" t="str">
        <f>IF(L656=0,"Silencioso",IF(AND(L656&gt;0,L656&lt;100),"Baixa",IF(AND(L656&gt;=100,L656&lt;300),"Média",IF(AND(L656&gt;=300,L656&lt;500),"Alta",IF(L656&gt;=500,"Muito Alta","Avaliar")))))</f>
        <v>Baixa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18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18</v>
      </c>
      <c r="J659" s="11">
        <v>7991</v>
      </c>
      <c r="K659" s="58" t="s">
        <v>1121</v>
      </c>
      <c r="L659" s="8">
        <f>I659/J659*100000</f>
        <v>225.25341008634712</v>
      </c>
      <c r="M659" s="7" t="str">
        <f>IF(L659=0,"Silencioso",IF(AND(L659&gt;0,L659&lt;100),"Baixa",IF(AND(L659&gt;=100,L659&lt;300),"Média",IF(AND(L659&gt;=300,L659&lt;500),"Alta",IF(L659&gt;=500,"Muito Alta","Avaliar")))))</f>
        <v>Média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38"/>
    </row>
    <row r="660" spans="1:19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6198</v>
      </c>
      <c r="K662" s="58" t="s">
        <v>1121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10226</v>
      </c>
      <c r="K663" s="58" t="s">
        <v>1121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15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15</v>
      </c>
      <c r="J664" s="11">
        <v>135421</v>
      </c>
      <c r="K664" s="58" t="s">
        <v>1124</v>
      </c>
      <c r="L664" s="8">
        <f>I664/J664*100000</f>
        <v>11.07656862672702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19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15525</v>
      </c>
      <c r="K665" s="58" t="s">
        <v>1121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25989</v>
      </c>
      <c r="K666" s="58" t="s">
        <v>1122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25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25</v>
      </c>
      <c r="J667" s="11">
        <v>41349</v>
      </c>
      <c r="K667" s="58" t="s">
        <v>1122</v>
      </c>
      <c r="L667" s="8">
        <f>I667/J667*100000</f>
        <v>60.460954315702921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19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30807</v>
      </c>
      <c r="K669" s="58" t="s">
        <v>1122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8541</v>
      </c>
      <c r="K673" s="58" t="s">
        <v>1121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6345</v>
      </c>
      <c r="K678" s="58" t="s">
        <v>1121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0</v>
      </c>
      <c r="J679" s="11">
        <v>13743</v>
      </c>
      <c r="K679" s="58" t="s">
        <v>1121</v>
      </c>
      <c r="L679" s="8">
        <f>I679/J679*100000</f>
        <v>0</v>
      </c>
      <c r="M679" s="7" t="str">
        <f>IF(L679=0,"Silencioso",IF(AND(L679&gt;0,L679&lt;100),"Baixa",IF(AND(L679&gt;=100,L679&lt;300),"Média",IF(AND(L679&gt;=300,L679&lt;500),"Alta",IF(L679&gt;=500,"Muito Alta","Avaliar")))))</f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15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15</v>
      </c>
      <c r="J680" s="11">
        <v>218147</v>
      </c>
      <c r="K680" s="58" t="s">
        <v>1124</v>
      </c>
      <c r="L680" s="8">
        <f>I680/J680*100000</f>
        <v>6.876097310529139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16111</v>
      </c>
      <c r="K681" s="58" t="s">
        <v>1121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1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1</v>
      </c>
      <c r="J690" s="11">
        <v>42751</v>
      </c>
      <c r="K690" s="58" t="s">
        <v>1122</v>
      </c>
      <c r="L690" s="8">
        <f>I690/J690*100000</f>
        <v>2.3391265701387103</v>
      </c>
      <c r="M690" s="7" t="str">
        <f>IF(L690=0,"Silencioso",IF(AND(L690&gt;0,L690&lt;100),"Baixa",IF(AND(L690&gt;=100,L690&lt;300),"Média",IF(AND(L690&gt;=300,L690&lt;500),"Alta",IF(L690&gt;=500,"Muito Alta","Avaliar")))))</f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5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5</v>
      </c>
      <c r="J692" s="11">
        <v>19608</v>
      </c>
      <c r="K692" s="58" t="s">
        <v>1121</v>
      </c>
      <c r="L692" s="8">
        <f>I692/J692*100000</f>
        <v>25.499796001631989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7128</v>
      </c>
      <c r="K693" s="58" t="s">
        <v>1121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1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1</v>
      </c>
      <c r="J694" s="11">
        <v>3853</v>
      </c>
      <c r="K694" s="58" t="s">
        <v>1121</v>
      </c>
      <c r="L694" s="8">
        <f>I694/J694*100000</f>
        <v>25.953802232026991</v>
      </c>
      <c r="M694" s="7" t="str">
        <f>IF(L694=0,"Silencioso",IF(AND(L694&gt;0,L694&lt;100),"Baixa",IF(AND(L694&gt;=100,L694&lt;300),"Média",IF(AND(L694&gt;=300,L694&lt;500),"Alta",IF(L694&gt;=500,"Muito Alta","Avaliar")))))</f>
        <v>Baixa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0</v>
      </c>
      <c r="J695" s="11">
        <v>7696</v>
      </c>
      <c r="K695" s="58" t="s">
        <v>1121</v>
      </c>
      <c r="L695" s="8">
        <f>I695/J695*100000</f>
        <v>0</v>
      </c>
      <c r="M695" s="7" t="str">
        <f>IF(L695=0,"Silencioso",IF(AND(L695&gt;0,L695&lt;100),"Baixa",IF(AND(L695&gt;=100,L695&lt;300),"Média",IF(AND(L695&gt;=300,L695&lt;500),"Alta",IF(L695&gt;=500,"Muito Alta","Avaliar")))))</f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4807</v>
      </c>
      <c r="K698" s="58" t="s">
        <v>1121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8681</v>
      </c>
      <c r="K699" s="58" t="s">
        <v>1121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0</v>
      </c>
      <c r="J700" s="11">
        <v>33934</v>
      </c>
      <c r="K700" s="58" t="s">
        <v>1122</v>
      </c>
      <c r="L700" s="8">
        <f>I700/J700*100000</f>
        <v>0</v>
      </c>
      <c r="M700" s="7" t="str">
        <f>IF(L700=0,"Silencioso",IF(AND(L700&gt;0,L700&lt;100),"Baixa",IF(AND(L700&gt;=100,L700&lt;300),"Média",IF(AND(L700&gt;=300,L700&lt;500),"Alta",IF(L700&gt;=500,"Muito Alta","Avaliar")))))</f>
        <v>Silencioso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</v>
      </c>
      <c r="J703" s="11">
        <v>18434</v>
      </c>
      <c r="K703" s="58" t="s">
        <v>1121</v>
      </c>
      <c r="L703" s="8">
        <f>I703/J703*100000</f>
        <v>5.424758598242378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6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6</v>
      </c>
      <c r="J708" s="11">
        <v>28054</v>
      </c>
      <c r="K708" s="58" t="s">
        <v>1122</v>
      </c>
      <c r="L708" s="8">
        <f>I708/J708*100000</f>
        <v>21.387324445711844</v>
      </c>
      <c r="M708" s="7" t="str">
        <f>IF(L708=0,"Silencioso",IF(AND(L708&gt;0,L708&lt;100),"Baixa",IF(AND(L708&gt;=100,L708&lt;300),"Média",IF(AND(L708&gt;=300,L708&lt;500),"Alta",IF(L708&gt;=500,"Muito Alta","Avaliar")))))</f>
        <v>Baixa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56163</v>
      </c>
      <c r="K718" s="58" t="s">
        <v>1122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12164</v>
      </c>
      <c r="K722" s="58" t="s">
        <v>1121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6923</v>
      </c>
      <c r="K725" s="58" t="s">
        <v>1121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12218</v>
      </c>
      <c r="K726" s="58" t="s">
        <v>1121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1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1</v>
      </c>
      <c r="J727" s="11">
        <v>10818</v>
      </c>
      <c r="K727" s="58" t="s">
        <v>1121</v>
      </c>
      <c r="L727" s="8">
        <f>I727/J727*100000</f>
        <v>9.2438528378628213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1</v>
      </c>
      <c r="J728" s="11">
        <v>3161</v>
      </c>
      <c r="K728" s="58" t="s">
        <v>1121</v>
      </c>
      <c r="L728" s="8">
        <f>I728/J728*100000</f>
        <v>31.635558367605189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25332</v>
      </c>
      <c r="K729" s="58" t="s">
        <v>1122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2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2</v>
      </c>
      <c r="J730" s="11">
        <v>35145</v>
      </c>
      <c r="K730" s="58" t="s">
        <v>1122</v>
      </c>
      <c r="L730" s="8">
        <f>I730/J730*100000</f>
        <v>5.6907099160620289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7407</v>
      </c>
      <c r="K731" s="58" t="s">
        <v>1121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1</v>
      </c>
      <c r="J732" s="11">
        <v>4896</v>
      </c>
      <c r="K732" s="58" t="s">
        <v>1121</v>
      </c>
      <c r="L732" s="8">
        <f>I732/J732*100000</f>
        <v>20.424836601307192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2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2</v>
      </c>
      <c r="J734" s="11">
        <v>25235</v>
      </c>
      <c r="K734" s="58" t="s">
        <v>1122</v>
      </c>
      <c r="L734" s="8">
        <f>I734/J734*100000</f>
        <v>7.9255002972062618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4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4</v>
      </c>
      <c r="J736" s="11">
        <v>89653</v>
      </c>
      <c r="K736" s="58" t="s">
        <v>1123</v>
      </c>
      <c r="L736" s="8">
        <f>I736/J736*100000</f>
        <v>4.461646570666904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19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5798</v>
      </c>
      <c r="K738" s="58" t="s">
        <v>1121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19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0</v>
      </c>
      <c r="J743" s="11">
        <v>26272</v>
      </c>
      <c r="K743" s="58" t="s">
        <v>1122</v>
      </c>
      <c r="L743" s="8">
        <f>I743/J743*100000</f>
        <v>0</v>
      </c>
      <c r="M743" s="7" t="str">
        <f>IF(L743=0,"Silencioso",IF(AND(L743&gt;0,L743&lt;100),"Baixa",IF(AND(L743&gt;=100,L743&lt;300),"Média",IF(AND(L743&gt;=300,L743&lt;500),"Alta",IF(L743&gt;=500,"Muito Alta","Avaliar")))))</f>
        <v>Silencioso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19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10</v>
      </c>
      <c r="J744" s="11">
        <v>30989</v>
      </c>
      <c r="K744" s="58" t="s">
        <v>1122</v>
      </c>
      <c r="L744" s="8">
        <f>I744/J744*100000</f>
        <v>32.269514989189716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19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0</v>
      </c>
      <c r="J746" s="11">
        <v>23385</v>
      </c>
      <c r="K746" s="58" t="s">
        <v>1121</v>
      </c>
      <c r="L746" s="8">
        <f>I746/J746*100000</f>
        <v>0</v>
      </c>
      <c r="M746" s="7" t="str">
        <f>IF(L746=0,"Silencioso",IF(AND(L746&gt;0,L746&lt;100),"Baixa",IF(AND(L746&gt;=100,L746&lt;300),"Média",IF(AND(L746&gt;=300,L746&lt;500),"Alta",IF(L746&gt;=500,"Muito Alta","Avaliar")))))</f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19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16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16</v>
      </c>
      <c r="J748" s="11">
        <v>4927</v>
      </c>
      <c r="K748" s="58" t="s">
        <v>1121</v>
      </c>
      <c r="L748" s="8">
        <f>I748/J748*100000</f>
        <v>324.74122183884714</v>
      </c>
      <c r="M748" s="7" t="str">
        <f>IF(L748=0,"Silencioso",IF(AND(L748&gt;0,L748&lt;100),"Baixa",IF(AND(L748&gt;=100,L748&lt;300),"Média",IF(AND(L748&gt;=300,L748&lt;500),"Alta",IF(L748&gt;=500,"Muito Alta","Avaliar")))))</f>
        <v>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1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1</v>
      </c>
      <c r="J751" s="11">
        <v>5454</v>
      </c>
      <c r="K751" s="58" t="s">
        <v>1121</v>
      </c>
      <c r="L751" s="8">
        <f>I751/J751*100000</f>
        <v>18.335166850018336</v>
      </c>
      <c r="M751" s="7" t="str">
        <f>IF(L751=0,"Silencioso",IF(AND(L751&gt;0,L751&lt;100),"Baixa",IF(AND(L751&gt;=100,L751&lt;300),"Média",IF(AND(L751&gt;=300,L751&lt;500),"Alta",IF(L751&gt;=500,"Muito Alta","Avaliar")))))</f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2775</v>
      </c>
      <c r="K753" s="58" t="s">
        <v>1121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45488</v>
      </c>
      <c r="K754" s="58" t="s">
        <v>1122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1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1</v>
      </c>
      <c r="J755" s="11">
        <v>6933</v>
      </c>
      <c r="K755" s="58" t="s">
        <v>1121</v>
      </c>
      <c r="L755" s="8">
        <f>I755/J755*100000</f>
        <v>14.423770373575653</v>
      </c>
      <c r="M755" s="7" t="str">
        <f>IF(L755=0,"Silencioso",IF(AND(L755&gt;0,L755&lt;100),"Baixa",IF(AND(L755&gt;=100,L755&lt;300),"Média",IF(AND(L755&gt;=300,L755&lt;500),"Alta",IF(L755&gt;=500,"Muito Alta","Avaliar")))))</f>
        <v>Baixa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4709</v>
      </c>
      <c r="K756" s="58" t="s">
        <v>1121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1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1</v>
      </c>
      <c r="J757" s="11">
        <v>5291</v>
      </c>
      <c r="K757" s="58" t="s">
        <v>1121</v>
      </c>
      <c r="L757" s="8">
        <f>I757/J757*100000</f>
        <v>18.9000189000189</v>
      </c>
      <c r="M757" s="7" t="str">
        <f>IF(L757=0,"Silencioso",IF(AND(L757&gt;0,L757&lt;100),"Baixa",IF(AND(L757&gt;=100,L757&lt;300),"Média",IF(AND(L757&gt;=300,L757&lt;500),"Alta",IF(L757&gt;=500,"Muito Alta","Avaliar")))))</f>
        <v>Baixa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52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52</v>
      </c>
      <c r="J758" s="11">
        <v>7858</v>
      </c>
      <c r="K758" s="58" t="s">
        <v>1121</v>
      </c>
      <c r="L758" s="8">
        <f>I758/J758*100000</f>
        <v>661.74599134639857</v>
      </c>
      <c r="M758" s="7" t="str">
        <f>IF(L758=0,"Silencioso",IF(AND(L758&gt;0,L758&lt;100),"Baixa",IF(AND(L758&gt;=100,L758&lt;300),"Média",IF(AND(L758&gt;=300,L758&lt;500),"Alta",IF(L758&gt;=500,"Muito Alta","Avaliar")))))</f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2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2</v>
      </c>
      <c r="J763" s="11">
        <v>6479</v>
      </c>
      <c r="K763" s="58" t="s">
        <v>1121</v>
      </c>
      <c r="L763" s="8">
        <f>I763/J763*100000</f>
        <v>30.86896125945362</v>
      </c>
      <c r="M763" s="7" t="str">
        <f>IF(L763=0,"Silencioso",IF(AND(L763&gt;0,L763&lt;100),"Baixa",IF(AND(L763&gt;=100,L763&lt;300),"Média",IF(AND(L763&gt;=300,L763&lt;500),"Alta",IF(L763&gt;=500,"Muito Alta","Avaliar")))))</f>
        <v>Baixa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6684</v>
      </c>
      <c r="K765" s="58" t="s">
        <v>1121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4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4</v>
      </c>
      <c r="J766" s="11">
        <v>70450</v>
      </c>
      <c r="K766" s="58" t="s">
        <v>1123</v>
      </c>
      <c r="L766" s="8">
        <f>I766/J766*100000</f>
        <v>5.6777856635911998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10922</v>
      </c>
      <c r="K769" s="58" t="s">
        <v>1121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7042</v>
      </c>
      <c r="K770" s="58" t="s">
        <v>1121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1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1</v>
      </c>
      <c r="J775" s="11">
        <v>32069</v>
      </c>
      <c r="K775" s="58" t="s">
        <v>1122</v>
      </c>
      <c r="L775" s="8">
        <f>I775/J775*100000</f>
        <v>3.1182762169072937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2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2</v>
      </c>
      <c r="J779" s="11">
        <v>7764</v>
      </c>
      <c r="K779" s="58" t="s">
        <v>1121</v>
      </c>
      <c r="L779" s="8">
        <f>I779/J779*100000</f>
        <v>25.759917568263784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11493</v>
      </c>
      <c r="K789" s="58" t="s">
        <v>1121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8685</v>
      </c>
      <c r="K790" s="58" t="s">
        <v>1121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7670</v>
      </c>
      <c r="K791" s="58" t="s">
        <v>1121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20993</v>
      </c>
      <c r="K794" s="58" t="s">
        <v>1121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26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26</v>
      </c>
      <c r="J795" s="11">
        <v>237286</v>
      </c>
      <c r="K795" s="58" t="s">
        <v>1124</v>
      </c>
      <c r="L795" s="8">
        <f>I795/J795*100000</f>
        <v>10.957241472316108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12134</v>
      </c>
      <c r="K796" s="58" t="s">
        <v>1121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2258</v>
      </c>
      <c r="K797" s="58" t="s">
        <v>1121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1122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2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2</v>
      </c>
      <c r="J805" s="11">
        <v>3119</v>
      </c>
      <c r="K805" s="58" t="s">
        <v>1121</v>
      </c>
      <c r="L805" s="8">
        <f>I805/J805*100000</f>
        <v>64.123116383456235</v>
      </c>
      <c r="M805" s="7" t="str">
        <f>IF(L805=0,"Silencioso",IF(AND(L805&gt;0,L805&lt;100),"Baixa",IF(AND(L805&gt;=100,L805&lt;300),"Média",IF(AND(L805&gt;=300,L805&lt;500),"Alta",IF(L805&gt;=500,"Muito Alta","Avaliar")))))</f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5</v>
      </c>
      <c r="G811" s="12">
        <f>VLOOKUP($A811,Chik!$1:$1048576,10,FALSE)</f>
        <v>1</v>
      </c>
      <c r="H811" s="12">
        <f>VLOOKUP($A811,zika!$1:$1048576,10,FALSE)</f>
        <v>0</v>
      </c>
      <c r="I811" s="12">
        <f>H811+F811+G811</f>
        <v>6</v>
      </c>
      <c r="J811" s="11">
        <v>140235</v>
      </c>
      <c r="K811" s="58" t="s">
        <v>1124</v>
      </c>
      <c r="L811" s="8">
        <f>I811/J811*100000</f>
        <v>4.2785324633650665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15</v>
      </c>
      <c r="G812" s="12">
        <f>VLOOKUP($A812,Chik!$1:$1048576,10,FALSE)</f>
        <v>0</v>
      </c>
      <c r="H812" s="12">
        <f>VLOOKUP($A812,zika!$1:$1048576,10,FALSE)</f>
        <v>1</v>
      </c>
      <c r="I812" s="12">
        <f>H812+F812+G812</f>
        <v>16</v>
      </c>
      <c r="J812" s="11">
        <v>89090</v>
      </c>
      <c r="K812" s="58" t="s">
        <v>1123</v>
      </c>
      <c r="L812" s="8">
        <f>I812/J812*100000</f>
        <v>17.959366932315636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6539</v>
      </c>
      <c r="K814" s="58" t="s">
        <v>1121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71</v>
      </c>
      <c r="G815" s="12">
        <f>VLOOKUP($A815,Chik!$1:$1048576,10,FALSE)</f>
        <v>1</v>
      </c>
      <c r="H815" s="12">
        <f>VLOOKUP($A815,zika!$1:$1048576,10,FALSE)</f>
        <v>0</v>
      </c>
      <c r="I815" s="12">
        <f>H815+F815+G815</f>
        <v>72</v>
      </c>
      <c r="J815" s="11">
        <v>16602</v>
      </c>
      <c r="K815" s="58" t="s">
        <v>1121</v>
      </c>
      <c r="L815" s="8">
        <f>I815/J815*100000</f>
        <v>433.68268883267075</v>
      </c>
      <c r="M815" s="7" t="str">
        <f>IF(L815=0,"Silencioso",IF(AND(L815&gt;0,L815&lt;100),"Baixa",IF(AND(L815&gt;=100,L815&lt;300),"Média",IF(AND(L815&gt;=300,L815&lt;500),"Alta",IF(L815&gt;=500,"Muito Alta","Avaliar")))))</f>
        <v>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78913</v>
      </c>
      <c r="K819" s="58" t="s">
        <v>1123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6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6</v>
      </c>
      <c r="J820" s="11">
        <v>31984</v>
      </c>
      <c r="K820" s="58" t="s">
        <v>1122</v>
      </c>
      <c r="L820" s="8">
        <f>I820/J820*100000</f>
        <v>18.759379689844923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19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2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2</v>
      </c>
      <c r="J821" s="11">
        <v>56546</v>
      </c>
      <c r="K821" s="58" t="s">
        <v>1122</v>
      </c>
      <c r="L821" s="8">
        <f>I821/J821*100000</f>
        <v>3.5369433735365896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26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26</v>
      </c>
      <c r="J822" s="11">
        <v>6698</v>
      </c>
      <c r="K822" s="58" t="s">
        <v>1121</v>
      </c>
      <c r="L822" s="8">
        <f>I822/J822*100000</f>
        <v>388.17557479844731</v>
      </c>
      <c r="M822" s="7" t="str">
        <f>IF(L822=0,"Silencioso",IF(AND(L822&gt;0,L822&lt;100),"Baixa",IF(AND(L822&gt;=100,L822&lt;300),"Média",IF(AND(L822&gt;=300,L822&lt;500),"Alta",IF(L822&gt;=500,"Muito Alta","Avaliar")))))</f>
        <v>Alta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1122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19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11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11</v>
      </c>
      <c r="J824" s="11">
        <v>19797</v>
      </c>
      <c r="K824" s="58" t="s">
        <v>1121</v>
      </c>
      <c r="L824" s="8">
        <f>I824/J824*100000</f>
        <v>55.563974339546391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19</v>
      </c>
      <c r="G826" s="12">
        <f>VLOOKUP($A826,Chik!$1:$1048576,10,FALSE)</f>
        <v>0</v>
      </c>
      <c r="H826" s="12">
        <f>VLOOKUP($A826,zika!$1:$1048576,10,FALSE)</f>
        <v>0</v>
      </c>
      <c r="I826" s="12">
        <f>H826+F826+G826</f>
        <v>19</v>
      </c>
      <c r="J826" s="11">
        <v>114265</v>
      </c>
      <c r="K826" s="58" t="s">
        <v>1124</v>
      </c>
      <c r="L826" s="8">
        <f>I826/J826*100000</f>
        <v>16.628013827506237</v>
      </c>
      <c r="M826" s="7" t="str">
        <f>IF(L826=0,"Silencioso",IF(AND(L826&gt;0,L826&lt;100),"Baixa",IF(AND(L826&gt;=100,L826&lt;300),"Média",IF(AND(L826&gt;=300,L826&lt;500),"Alta",IF(L826&gt;=500,"Muito Alta","Avaliar")))))</f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19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12449</v>
      </c>
      <c r="K828" s="58" t="s">
        <v>1121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32</v>
      </c>
      <c r="G829" s="12">
        <f>VLOOKUP($A829,Chik!$1:$1048576,10,FALSE)</f>
        <v>0</v>
      </c>
      <c r="H829" s="12">
        <f>VLOOKUP($A829,zika!$1:$1048576,10,FALSE)</f>
        <v>1</v>
      </c>
      <c r="I829" s="12">
        <f>H829+F829+G829</f>
        <v>33</v>
      </c>
      <c r="J829" s="11">
        <v>330361</v>
      </c>
      <c r="K829" s="58" t="s">
        <v>1124</v>
      </c>
      <c r="L829" s="8">
        <f>I829/J829*100000</f>
        <v>9.9890725600176786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19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169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169</v>
      </c>
      <c r="J830" s="11">
        <v>683247</v>
      </c>
      <c r="K830" s="58" t="s">
        <v>1125</v>
      </c>
      <c r="L830" s="8">
        <f>I830/J830*100000</f>
        <v>24.734832351989837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19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42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42</v>
      </c>
      <c r="J832" s="11">
        <v>83808</v>
      </c>
      <c r="K832" s="58" t="s">
        <v>1123</v>
      </c>
      <c r="L832" s="8">
        <f>I832/J832*100000</f>
        <v>50.114547537227942</v>
      </c>
      <c r="M832" s="7" t="str">
        <f>IF(L832=0,"Silencioso",IF(AND(L832&gt;0,L832&lt;100),"Baixa",IF(AND(L832&gt;=100,L832&lt;300),"Média",IF(AND(L832&gt;=300,L832&lt;500),"Alta",IF(L832&gt;=500,"Muito Alta","Avaliar")))))</f>
        <v>Baixa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1</v>
      </c>
      <c r="J833" s="11">
        <v>4325</v>
      </c>
      <c r="K833" s="58" t="s">
        <v>1121</v>
      </c>
      <c r="L833" s="8">
        <f>I833/J833*100000</f>
        <v>23.121387283236995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2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2</v>
      </c>
      <c r="J834" s="11">
        <v>3267</v>
      </c>
      <c r="K834" s="58" t="s">
        <v>1121</v>
      </c>
      <c r="L834" s="8">
        <f>I834/J834*100000</f>
        <v>61.218243036424852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1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1</v>
      </c>
      <c r="J836" s="11">
        <v>16547</v>
      </c>
      <c r="K836" s="58" t="s">
        <v>1121</v>
      </c>
      <c r="L836" s="8">
        <f>I836/J836*100000</f>
        <v>6.0433915513386109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6491</v>
      </c>
      <c r="K837" s="58" t="s">
        <v>1121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2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2</v>
      </c>
      <c r="J840" s="11">
        <v>134477</v>
      </c>
      <c r="K840" s="58" t="s">
        <v>1124</v>
      </c>
      <c r="L840" s="8">
        <f>I840/J840*100000</f>
        <v>1.487243171694788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7071</v>
      </c>
      <c r="K841" s="58" t="s">
        <v>1121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9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9</v>
      </c>
      <c r="J842" s="11">
        <v>39173</v>
      </c>
      <c r="K842" s="58" t="s">
        <v>1122</v>
      </c>
      <c r="L842" s="8">
        <f>I842/J842*100000</f>
        <v>22.975008296530774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14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14</v>
      </c>
      <c r="J844" s="11">
        <v>20537</v>
      </c>
      <c r="K844" s="58" t="s">
        <v>1121</v>
      </c>
      <c r="L844" s="8">
        <f>I844/J844*100000</f>
        <v>68.169645030919796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2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2</v>
      </c>
      <c r="J847" s="11">
        <v>3951</v>
      </c>
      <c r="K847" s="58" t="s">
        <v>1121</v>
      </c>
      <c r="L847" s="8">
        <f>I847/J847*100000</f>
        <v>50.620096178182742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3</v>
      </c>
      <c r="J849" s="11">
        <v>125376</v>
      </c>
      <c r="K849" s="58" t="s">
        <v>1124</v>
      </c>
      <c r="L849" s="8">
        <f>I849/J849*100000</f>
        <v>2.3928024502297092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78286</v>
      </c>
      <c r="K850" s="58" t="s">
        <v>1123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1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1</v>
      </c>
      <c r="J851" s="11">
        <v>3629</v>
      </c>
      <c r="K851" s="58" t="s">
        <v>1121</v>
      </c>
      <c r="L851" s="8">
        <f>I851/J851*100000</f>
        <v>27.555800496004412</v>
      </c>
      <c r="M851" s="7" t="str">
        <f>IF(L851=0,"Silencioso",IF(AND(L851&gt;0,L851&lt;100),"Baixa",IF(AND(L851&gt;=100,L851&lt;300),"Média",IF(AND(L851&gt;=300,L851&lt;500),"Alta",IF(L851&gt;=500,"Muito Alta","Avaliar")))))</f>
        <v>Baixa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13764</v>
      </c>
      <c r="K852" s="58" t="s">
        <v>1121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</v>
      </c>
      <c r="J855" s="11">
        <v>5420</v>
      </c>
      <c r="K855" s="58" t="s">
        <v>1121</v>
      </c>
      <c r="L855" s="8">
        <f>I855/J855*100000</f>
        <v>18.450184501845019</v>
      </c>
      <c r="M855" s="7" t="str">
        <f>IF(L855=0,"Silencioso",IF(AND(L855&gt;0,L855&lt;100),"Baixa",IF(AND(L855&gt;=100,L855&lt;300),"Média",IF(AND(L855&gt;=300,L855&lt;500),"Alta",IF(L855&gt;=500,"Muito Alta","Avaliar")))))</f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31</v>
      </c>
      <c r="G856" s="12">
        <f>VLOOKUP($A856,Chik!$1:$1048576,10,FALSE)</f>
        <v>0</v>
      </c>
      <c r="H856" s="12">
        <f>VLOOKUP($A856,zika!$1:$1048576,10,FALSE)</f>
        <v>1</v>
      </c>
      <c r="I856" s="12">
        <f>H856+F856+G856</f>
        <v>32</v>
      </c>
      <c r="J856" s="11">
        <v>42149</v>
      </c>
      <c r="K856" s="58" t="s">
        <v>1122</v>
      </c>
      <c r="L856" s="8">
        <f>I856/J856*100000</f>
        <v>75.921136919025372</v>
      </c>
      <c r="M856" s="7" t="str">
        <f>IF(L856=0,"Silencioso",IF(AND(L856&gt;0,L856&lt;100),"Baixa",IF(AND(L856&gt;=100,L856&lt;300),"Média",IF(AND(L856&gt;=300,L856&lt;500),"Alta",IF(L856&gt;=500,"Muito Alta","Avaliar")))))</f>
        <v>Baixa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2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2</v>
      </c>
      <c r="J857" s="11">
        <v>5243</v>
      </c>
      <c r="K857" s="58" t="s">
        <v>1121</v>
      </c>
      <c r="L857" s="8">
        <f>I857/J857*100000</f>
        <v>38.146099561319858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8">
    <sortState ref="A6:U858">
      <sortCondition ref="E5:E858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" sqref="D2:I15"/>
    </sheetView>
  </sheetViews>
  <sheetFormatPr defaultRowHeight="15" x14ac:dyDescent="0.25"/>
  <cols>
    <col min="1" max="1" width="20.85546875" bestFit="1" customWidth="1"/>
    <col min="2" max="2" width="19.71093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5.42578125" style="7" bestFit="1" customWidth="1"/>
    <col min="7" max="7" width="10.140625" style="7" bestFit="1" customWidth="1"/>
    <col min="8" max="8" width="21.7109375" style="88" bestFit="1" customWidth="1"/>
    <col min="9" max="9" width="10.28515625" style="7" bestFit="1" customWidth="1"/>
  </cols>
  <sheetData>
    <row r="1" spans="1:9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1127</v>
      </c>
      <c r="F1" s="7" t="s">
        <v>3</v>
      </c>
      <c r="G1" s="7" t="s">
        <v>1105</v>
      </c>
      <c r="H1" s="88" t="s">
        <v>4</v>
      </c>
      <c r="I1" s="7" t="s">
        <v>5</v>
      </c>
    </row>
    <row r="2" spans="1:9" x14ac:dyDescent="0.25">
      <c r="A2" t="s">
        <v>102</v>
      </c>
      <c r="B2" t="s">
        <v>442</v>
      </c>
      <c r="C2" s="7">
        <v>106</v>
      </c>
      <c r="D2" s="7">
        <v>0</v>
      </c>
      <c r="E2" s="7">
        <v>1</v>
      </c>
      <c r="F2" s="7">
        <v>107</v>
      </c>
      <c r="G2" s="7">
        <v>4844</v>
      </c>
      <c r="H2" s="88">
        <v>2208.918249380677</v>
      </c>
      <c r="I2" s="7" t="s">
        <v>1131</v>
      </c>
    </row>
    <row r="3" spans="1:9" x14ac:dyDescent="0.25">
      <c r="A3" t="s">
        <v>17</v>
      </c>
      <c r="B3" t="s">
        <v>763</v>
      </c>
      <c r="C3" s="7">
        <v>52</v>
      </c>
      <c r="D3" s="7">
        <v>0</v>
      </c>
      <c r="E3" s="7">
        <v>0</v>
      </c>
      <c r="F3" s="7">
        <v>52</v>
      </c>
      <c r="G3" s="7">
        <v>7858</v>
      </c>
      <c r="H3" s="88">
        <v>661.74599134639857</v>
      </c>
      <c r="I3" s="7" t="s">
        <v>1131</v>
      </c>
    </row>
    <row r="4" spans="1:9" x14ac:dyDescent="0.25">
      <c r="A4" t="s">
        <v>11</v>
      </c>
      <c r="B4" t="s">
        <v>382</v>
      </c>
      <c r="C4" s="7">
        <v>36</v>
      </c>
      <c r="D4" s="7">
        <v>0</v>
      </c>
      <c r="E4" s="7">
        <v>0</v>
      </c>
      <c r="F4" s="7">
        <v>36</v>
      </c>
      <c r="G4" s="7">
        <v>6228</v>
      </c>
      <c r="H4" s="88">
        <v>578.03468208092488</v>
      </c>
      <c r="I4" s="7" t="s">
        <v>1131</v>
      </c>
    </row>
    <row r="5" spans="1:9" x14ac:dyDescent="0.25">
      <c r="A5" t="s">
        <v>53</v>
      </c>
      <c r="B5" t="s">
        <v>462</v>
      </c>
      <c r="C5" s="7">
        <v>25</v>
      </c>
      <c r="D5" s="7">
        <v>0</v>
      </c>
      <c r="E5" s="7">
        <v>0</v>
      </c>
      <c r="F5" s="7">
        <v>25</v>
      </c>
      <c r="G5" s="7">
        <v>4915</v>
      </c>
      <c r="H5" s="88">
        <v>508.64699898270601</v>
      </c>
      <c r="I5" s="7" t="s">
        <v>1131</v>
      </c>
    </row>
    <row r="6" spans="1:9" x14ac:dyDescent="0.25">
      <c r="A6" t="s">
        <v>30</v>
      </c>
      <c r="B6" t="s">
        <v>88</v>
      </c>
      <c r="C6" s="7">
        <v>21</v>
      </c>
      <c r="D6" s="7">
        <v>0</v>
      </c>
      <c r="E6" s="7">
        <v>0</v>
      </c>
      <c r="F6" s="7">
        <v>21</v>
      </c>
      <c r="G6" s="7">
        <v>4825</v>
      </c>
      <c r="H6" s="88">
        <v>435.23316062176173</v>
      </c>
      <c r="I6" s="7" t="s">
        <v>10</v>
      </c>
    </row>
    <row r="7" spans="1:9" x14ac:dyDescent="0.25">
      <c r="A7" t="s">
        <v>62</v>
      </c>
      <c r="B7" t="s">
        <v>817</v>
      </c>
      <c r="C7" s="7">
        <v>71</v>
      </c>
      <c r="D7" s="7">
        <v>1</v>
      </c>
      <c r="E7" s="7">
        <v>0</v>
      </c>
      <c r="F7" s="7">
        <v>72</v>
      </c>
      <c r="G7" s="7">
        <v>16602</v>
      </c>
      <c r="H7" s="88">
        <v>433.68268883267075</v>
      </c>
      <c r="I7" s="7" t="s">
        <v>10</v>
      </c>
    </row>
    <row r="8" spans="1:9" x14ac:dyDescent="0.25">
      <c r="A8" t="s">
        <v>22</v>
      </c>
      <c r="B8" t="s">
        <v>824</v>
      </c>
      <c r="C8" s="7">
        <v>26</v>
      </c>
      <c r="D8" s="7">
        <v>0</v>
      </c>
      <c r="E8" s="7">
        <v>0</v>
      </c>
      <c r="F8" s="7">
        <v>26</v>
      </c>
      <c r="G8" s="7">
        <v>6698</v>
      </c>
      <c r="H8" s="88">
        <v>388.17557479844731</v>
      </c>
      <c r="I8" s="7" t="s">
        <v>10</v>
      </c>
    </row>
    <row r="9" spans="1:9" x14ac:dyDescent="0.25">
      <c r="A9" t="s">
        <v>20</v>
      </c>
      <c r="B9" t="s">
        <v>861</v>
      </c>
      <c r="C9" s="7">
        <v>16</v>
      </c>
      <c r="D9" s="7">
        <v>0</v>
      </c>
      <c r="E9" s="7">
        <v>0</v>
      </c>
      <c r="F9" s="7">
        <v>16</v>
      </c>
      <c r="G9" s="7">
        <v>4894</v>
      </c>
      <c r="H9" s="88">
        <v>326.93093583980385</v>
      </c>
      <c r="I9" s="7" t="s">
        <v>10</v>
      </c>
    </row>
    <row r="10" spans="1:9" x14ac:dyDescent="0.25">
      <c r="A10" t="s">
        <v>26</v>
      </c>
      <c r="B10" t="s">
        <v>753</v>
      </c>
      <c r="C10" s="7">
        <v>16</v>
      </c>
      <c r="D10" s="7">
        <v>0</v>
      </c>
      <c r="E10" s="7">
        <v>0</v>
      </c>
      <c r="F10" s="7">
        <v>16</v>
      </c>
      <c r="G10" s="7">
        <v>4927</v>
      </c>
      <c r="H10" s="88">
        <v>324.74122183884714</v>
      </c>
      <c r="I10" s="7" t="s">
        <v>10</v>
      </c>
    </row>
    <row r="11" spans="1:9" x14ac:dyDescent="0.25">
      <c r="A11" t="s">
        <v>26</v>
      </c>
      <c r="B11" t="s">
        <v>158</v>
      </c>
      <c r="C11" s="7">
        <v>129</v>
      </c>
      <c r="D11" s="7">
        <v>0</v>
      </c>
      <c r="E11" s="7">
        <v>0</v>
      </c>
      <c r="F11" s="7">
        <v>129</v>
      </c>
      <c r="G11" s="7">
        <v>53866</v>
      </c>
      <c r="H11" s="88">
        <v>239.48316192032078</v>
      </c>
      <c r="I11" s="7" t="s">
        <v>13</v>
      </c>
    </row>
    <row r="12" spans="1:9" x14ac:dyDescent="0.25">
      <c r="A12" t="s">
        <v>62</v>
      </c>
      <c r="B12" t="s">
        <v>665</v>
      </c>
      <c r="C12" s="7">
        <v>18</v>
      </c>
      <c r="D12" s="7">
        <v>0</v>
      </c>
      <c r="E12" s="7">
        <v>0</v>
      </c>
      <c r="F12" s="7">
        <v>18</v>
      </c>
      <c r="G12" s="7">
        <v>7991</v>
      </c>
      <c r="H12" s="88">
        <v>225.25341008634712</v>
      </c>
      <c r="I12" s="7" t="s">
        <v>13</v>
      </c>
    </row>
    <row r="13" spans="1:9" x14ac:dyDescent="0.25">
      <c r="A13" t="s">
        <v>22</v>
      </c>
      <c r="B13" t="s">
        <v>423</v>
      </c>
      <c r="C13" s="7">
        <v>9</v>
      </c>
      <c r="D13" s="7">
        <v>0</v>
      </c>
      <c r="E13" s="7">
        <v>3</v>
      </c>
      <c r="F13" s="7">
        <v>12</v>
      </c>
      <c r="G13" s="7">
        <v>5378</v>
      </c>
      <c r="H13" s="88">
        <v>223.1312755671253</v>
      </c>
      <c r="I13" s="7" t="s">
        <v>13</v>
      </c>
    </row>
    <row r="14" spans="1:9" x14ac:dyDescent="0.25">
      <c r="A14" t="s">
        <v>30</v>
      </c>
      <c r="B14" t="s">
        <v>652</v>
      </c>
      <c r="C14" s="7">
        <v>8</v>
      </c>
      <c r="D14" s="7">
        <v>0</v>
      </c>
      <c r="E14" s="7">
        <v>0</v>
      </c>
      <c r="F14" s="7">
        <v>8</v>
      </c>
      <c r="G14" s="7">
        <v>5167</v>
      </c>
      <c r="H14" s="88">
        <v>154.82872072769499</v>
      </c>
      <c r="I14" s="7" t="s">
        <v>13</v>
      </c>
    </row>
    <row r="15" spans="1:9" x14ac:dyDescent="0.25">
      <c r="A15" t="s">
        <v>20</v>
      </c>
      <c r="B15" t="s">
        <v>601</v>
      </c>
      <c r="C15" s="7">
        <v>9</v>
      </c>
      <c r="D15" s="7">
        <v>0</v>
      </c>
      <c r="E15" s="7">
        <v>0</v>
      </c>
      <c r="F15" s="7">
        <v>9</v>
      </c>
      <c r="G15" s="7">
        <v>6847</v>
      </c>
      <c r="H15" s="88">
        <v>131.44442821673724</v>
      </c>
      <c r="I15" s="7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J15"/>
    </sheetView>
  </sheetViews>
  <sheetFormatPr defaultRowHeight="15" x14ac:dyDescent="0.25"/>
  <cols>
    <col min="1" max="1" width="19" style="7" bestFit="1" customWidth="1"/>
    <col min="2" max="2" width="19.140625" style="7" customWidth="1"/>
    <col min="3" max="3" width="3" style="7" bestFit="1" customWidth="1"/>
    <col min="4" max="4" width="4.7109375" style="87" customWidth="1"/>
    <col min="5" max="5" width="6.5703125" style="7" customWidth="1"/>
    <col min="6" max="6" width="5.85546875" style="7" customWidth="1"/>
    <col min="7" max="7" width="7.140625" style="7" customWidth="1"/>
    <col min="8" max="8" width="8.85546875" style="7" bestFit="1" customWidth="1"/>
    <col min="9" max="9" width="18" style="7" customWidth="1"/>
    <col min="10" max="10" width="9.28515625" style="7" bestFit="1" customWidth="1"/>
    <col min="11" max="16384" width="9.140625" style="75"/>
  </cols>
  <sheetData>
    <row r="1" spans="1:15" ht="31.5" customHeight="1" x14ac:dyDescent="0.25">
      <c r="A1" s="76" t="s">
        <v>2</v>
      </c>
      <c r="B1" s="76" t="s">
        <v>872</v>
      </c>
      <c r="C1" s="116" t="s">
        <v>867</v>
      </c>
      <c r="D1" s="116"/>
      <c r="E1" s="76" t="s">
        <v>868</v>
      </c>
      <c r="F1" s="76" t="s">
        <v>1127</v>
      </c>
      <c r="G1" s="76" t="s">
        <v>3</v>
      </c>
      <c r="H1" s="76" t="s">
        <v>1105</v>
      </c>
      <c r="I1" s="77" t="s">
        <v>4</v>
      </c>
      <c r="J1" s="76" t="s">
        <v>5</v>
      </c>
    </row>
    <row r="2" spans="1:15" x14ac:dyDescent="0.25">
      <c r="A2" s="78" t="s">
        <v>102</v>
      </c>
      <c r="B2" s="79" t="s">
        <v>442</v>
      </c>
      <c r="C2" s="117">
        <v>106</v>
      </c>
      <c r="D2" s="118"/>
      <c r="E2" s="79">
        <v>0</v>
      </c>
      <c r="F2" s="79">
        <v>1</v>
      </c>
      <c r="G2" s="79">
        <v>107</v>
      </c>
      <c r="H2" s="80">
        <v>4844</v>
      </c>
      <c r="I2" s="94">
        <v>2208.918249380677</v>
      </c>
      <c r="J2" s="97" t="s">
        <v>1131</v>
      </c>
    </row>
    <row r="3" spans="1:15" x14ac:dyDescent="0.25">
      <c r="A3" s="81" t="s">
        <v>17</v>
      </c>
      <c r="B3" s="84" t="s">
        <v>763</v>
      </c>
      <c r="C3" s="119">
        <v>52</v>
      </c>
      <c r="D3" s="120"/>
      <c r="E3" s="84">
        <v>0</v>
      </c>
      <c r="F3" s="84">
        <v>0</v>
      </c>
      <c r="G3" s="84">
        <v>52</v>
      </c>
      <c r="H3" s="82">
        <v>7858</v>
      </c>
      <c r="I3" s="95">
        <v>661.74599134639857</v>
      </c>
      <c r="J3" s="97" t="s">
        <v>1131</v>
      </c>
    </row>
    <row r="4" spans="1:15" x14ac:dyDescent="0.25">
      <c r="A4" s="78" t="s">
        <v>11</v>
      </c>
      <c r="B4" s="79" t="s">
        <v>382</v>
      </c>
      <c r="C4" s="114">
        <v>36</v>
      </c>
      <c r="D4" s="115"/>
      <c r="E4" s="79">
        <v>0</v>
      </c>
      <c r="F4" s="79">
        <v>0</v>
      </c>
      <c r="G4" s="79">
        <v>36</v>
      </c>
      <c r="H4" s="80">
        <v>6228</v>
      </c>
      <c r="I4" s="94">
        <v>578.03468208092488</v>
      </c>
      <c r="J4" s="97" t="s">
        <v>1131</v>
      </c>
    </row>
    <row r="5" spans="1:15" x14ac:dyDescent="0.25">
      <c r="A5" s="81" t="s">
        <v>53</v>
      </c>
      <c r="B5" s="84" t="s">
        <v>462</v>
      </c>
      <c r="C5" s="119">
        <v>25</v>
      </c>
      <c r="D5" s="120"/>
      <c r="E5" s="84">
        <v>0</v>
      </c>
      <c r="F5" s="84">
        <v>0</v>
      </c>
      <c r="G5" s="84">
        <v>25</v>
      </c>
      <c r="H5" s="82">
        <v>4915</v>
      </c>
      <c r="I5" s="95">
        <v>508.64699898270601</v>
      </c>
      <c r="J5" s="97" t="s">
        <v>1131</v>
      </c>
    </row>
    <row r="6" spans="1:15" x14ac:dyDescent="0.25">
      <c r="A6" s="78" t="s">
        <v>30</v>
      </c>
      <c r="B6" s="79" t="s">
        <v>88</v>
      </c>
      <c r="C6" s="114">
        <v>21</v>
      </c>
      <c r="D6" s="115"/>
      <c r="E6" s="79">
        <v>0</v>
      </c>
      <c r="F6" s="79">
        <v>0</v>
      </c>
      <c r="G6" s="79">
        <v>21</v>
      </c>
      <c r="H6" s="80">
        <v>4825</v>
      </c>
      <c r="I6" s="94">
        <v>435.23316062176173</v>
      </c>
      <c r="J6" s="83" t="s">
        <v>10</v>
      </c>
    </row>
    <row r="7" spans="1:15" x14ac:dyDescent="0.25">
      <c r="A7" s="81" t="s">
        <v>62</v>
      </c>
      <c r="B7" s="84" t="s">
        <v>817</v>
      </c>
      <c r="C7" s="119">
        <v>71</v>
      </c>
      <c r="D7" s="120"/>
      <c r="E7" s="84">
        <v>1</v>
      </c>
      <c r="F7" s="84">
        <v>0</v>
      </c>
      <c r="G7" s="84">
        <v>72</v>
      </c>
      <c r="H7" s="82">
        <v>16602</v>
      </c>
      <c r="I7" s="95">
        <v>433.68268883267075</v>
      </c>
      <c r="J7" s="83" t="s">
        <v>10</v>
      </c>
    </row>
    <row r="8" spans="1:15" x14ac:dyDescent="0.25">
      <c r="A8" s="78" t="s">
        <v>22</v>
      </c>
      <c r="B8" s="79" t="s">
        <v>824</v>
      </c>
      <c r="C8" s="114">
        <v>26</v>
      </c>
      <c r="D8" s="115"/>
      <c r="E8" s="79">
        <v>0</v>
      </c>
      <c r="F8" s="79">
        <v>0</v>
      </c>
      <c r="G8" s="79">
        <v>26</v>
      </c>
      <c r="H8" s="80">
        <v>6698</v>
      </c>
      <c r="I8" s="94">
        <v>388.17557479844731</v>
      </c>
      <c r="J8" s="83" t="s">
        <v>10</v>
      </c>
    </row>
    <row r="9" spans="1:15" x14ac:dyDescent="0.25">
      <c r="A9" s="81" t="s">
        <v>20</v>
      </c>
      <c r="B9" s="84" t="s">
        <v>861</v>
      </c>
      <c r="C9" s="119">
        <v>16</v>
      </c>
      <c r="D9" s="120"/>
      <c r="E9" s="84">
        <v>0</v>
      </c>
      <c r="F9" s="84">
        <v>0</v>
      </c>
      <c r="G9" s="84">
        <v>16</v>
      </c>
      <c r="H9" s="82">
        <v>4894</v>
      </c>
      <c r="I9" s="95">
        <v>326.93093583980385</v>
      </c>
      <c r="J9" s="83" t="s">
        <v>10</v>
      </c>
    </row>
    <row r="10" spans="1:15" x14ac:dyDescent="0.25">
      <c r="A10" s="78" t="s">
        <v>26</v>
      </c>
      <c r="B10" s="79" t="s">
        <v>753</v>
      </c>
      <c r="C10" s="114">
        <v>16</v>
      </c>
      <c r="D10" s="115"/>
      <c r="E10" s="79">
        <v>0</v>
      </c>
      <c r="F10" s="79">
        <v>0</v>
      </c>
      <c r="G10" s="79">
        <v>16</v>
      </c>
      <c r="H10" s="80">
        <v>4927</v>
      </c>
      <c r="I10" s="94">
        <v>324.74122183884714</v>
      </c>
      <c r="J10" s="83" t="s">
        <v>10</v>
      </c>
    </row>
    <row r="11" spans="1:15" x14ac:dyDescent="0.25">
      <c r="A11" s="81" t="s">
        <v>26</v>
      </c>
      <c r="B11" s="84" t="s">
        <v>158</v>
      </c>
      <c r="C11" s="119">
        <v>129</v>
      </c>
      <c r="D11" s="120"/>
      <c r="E11" s="84">
        <v>0</v>
      </c>
      <c r="F11" s="84">
        <v>0</v>
      </c>
      <c r="G11" s="84">
        <v>129</v>
      </c>
      <c r="H11" s="82">
        <v>53866</v>
      </c>
      <c r="I11" s="95">
        <v>239.48316192032078</v>
      </c>
      <c r="J11" s="85" t="s">
        <v>13</v>
      </c>
    </row>
    <row r="12" spans="1:15" x14ac:dyDescent="0.25">
      <c r="A12" s="78" t="s">
        <v>62</v>
      </c>
      <c r="B12" s="79" t="s">
        <v>665</v>
      </c>
      <c r="C12" s="114">
        <v>18</v>
      </c>
      <c r="D12" s="115"/>
      <c r="E12" s="79">
        <v>0</v>
      </c>
      <c r="F12" s="79">
        <v>0</v>
      </c>
      <c r="G12" s="79">
        <v>18</v>
      </c>
      <c r="H12" s="80">
        <v>7991</v>
      </c>
      <c r="I12" s="94">
        <v>225.25341008634712</v>
      </c>
      <c r="J12" s="85" t="s">
        <v>13</v>
      </c>
    </row>
    <row r="13" spans="1:15" x14ac:dyDescent="0.25">
      <c r="A13" s="81" t="s">
        <v>22</v>
      </c>
      <c r="B13" s="84" t="s">
        <v>423</v>
      </c>
      <c r="C13" s="119">
        <v>9</v>
      </c>
      <c r="D13" s="120"/>
      <c r="E13" s="84">
        <v>0</v>
      </c>
      <c r="F13" s="84">
        <v>3</v>
      </c>
      <c r="G13" s="84">
        <v>12</v>
      </c>
      <c r="H13" s="82">
        <v>5378</v>
      </c>
      <c r="I13" s="95">
        <v>223.1312755671253</v>
      </c>
      <c r="J13" s="85" t="s">
        <v>13</v>
      </c>
    </row>
    <row r="14" spans="1:15" x14ac:dyDescent="0.25">
      <c r="A14" s="98" t="s">
        <v>30</v>
      </c>
      <c r="B14" s="93" t="s">
        <v>652</v>
      </c>
      <c r="C14" s="123">
        <v>8</v>
      </c>
      <c r="D14" s="124"/>
      <c r="E14" s="93">
        <v>0</v>
      </c>
      <c r="F14" s="90">
        <v>0</v>
      </c>
      <c r="G14" s="90">
        <v>8</v>
      </c>
      <c r="H14" s="91">
        <v>5167</v>
      </c>
      <c r="I14" s="96">
        <v>154.82872072769499</v>
      </c>
      <c r="J14" s="85" t="s">
        <v>13</v>
      </c>
      <c r="O14" s="92"/>
    </row>
    <row r="15" spans="1:15" x14ac:dyDescent="0.25">
      <c r="A15" s="99" t="s">
        <v>20</v>
      </c>
      <c r="B15" s="100" t="s">
        <v>601</v>
      </c>
      <c r="C15" s="121">
        <v>9</v>
      </c>
      <c r="D15" s="122"/>
      <c r="E15" s="100">
        <v>0</v>
      </c>
      <c r="F15" s="100">
        <v>0</v>
      </c>
      <c r="G15" s="100">
        <v>9</v>
      </c>
      <c r="H15" s="101">
        <v>6847</v>
      </c>
      <c r="I15" s="102">
        <v>131.44442821673724</v>
      </c>
      <c r="J15" s="86" t="s">
        <v>13</v>
      </c>
    </row>
  </sheetData>
  <mergeCells count="15">
    <mergeCell ref="C15:D15"/>
    <mergeCell ref="C14:D14"/>
    <mergeCell ref="C13:D13"/>
    <mergeCell ref="C7:D7"/>
    <mergeCell ref="C8:D8"/>
    <mergeCell ref="C9:D9"/>
    <mergeCell ref="C10:D10"/>
    <mergeCell ref="C11:D11"/>
    <mergeCell ref="C12:D12"/>
    <mergeCell ref="C1:D1"/>
    <mergeCell ref="C2:D2"/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Plan1</vt:lpstr>
      <vt:lpstr>Planilha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2017-05-08T17:09:45Z</cp:lastPrinted>
  <dcterms:created xsi:type="dcterms:W3CDTF">2016-01-22T18:58:14Z</dcterms:created>
  <dcterms:modified xsi:type="dcterms:W3CDTF">2020-01-13T18:57:25Z</dcterms:modified>
</cp:coreProperties>
</file>